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AP 2023\SEGUIMIENTO PLAN DE ACCIÓN\IV TRIMESTRE 2022\"/>
    </mc:Choice>
  </mc:AlternateContent>
  <bookViews>
    <workbookView xWindow="0" yWindow="0" windowWidth="20490" windowHeight="7755"/>
  </bookViews>
  <sheets>
    <sheet name="PA IV TRIM 2022 " sheetId="7"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733" i="7" l="1"/>
  <c r="AB733" i="7"/>
  <c r="K457" i="7"/>
  <c r="AB213" i="7"/>
  <c r="K809" i="7"/>
  <c r="K805" i="7"/>
  <c r="K803" i="7"/>
  <c r="K797" i="7"/>
  <c r="K793" i="7"/>
  <c r="K789" i="7"/>
  <c r="K787" i="7"/>
  <c r="K783" i="7"/>
  <c r="K777" i="7"/>
  <c r="K773" i="7"/>
  <c r="K769" i="7"/>
  <c r="K761" i="7"/>
  <c r="K755" i="7"/>
  <c r="K637" i="7"/>
  <c r="K643" i="7"/>
  <c r="K649" i="7"/>
  <c r="K655" i="7"/>
  <c r="K661" i="7"/>
  <c r="K669" i="7"/>
  <c r="K677" i="7"/>
  <c r="K683" i="7"/>
  <c r="K695" i="7"/>
  <c r="K699" i="7"/>
  <c r="K705" i="7"/>
  <c r="K711" i="7"/>
  <c r="K727" i="7"/>
  <c r="K733" i="7"/>
  <c r="K741" i="7"/>
  <c r="K751" i="7"/>
  <c r="K745" i="7"/>
  <c r="K465" i="7"/>
  <c r="K451" i="7"/>
  <c r="K443" i="7"/>
  <c r="K437" i="7"/>
  <c r="K431" i="7"/>
  <c r="K425" i="7"/>
  <c r="K411" i="7"/>
  <c r="K413" i="7"/>
  <c r="K409" i="7"/>
  <c r="K403" i="7"/>
  <c r="K397" i="7"/>
  <c r="K387" i="7"/>
  <c r="K377" i="7"/>
  <c r="K129" i="7"/>
  <c r="K121" i="7"/>
  <c r="K115" i="7"/>
  <c r="K109" i="7"/>
  <c r="K105" i="7"/>
  <c r="K3" i="7"/>
  <c r="V814" i="7"/>
  <c r="W814" i="7"/>
  <c r="Y129" i="7"/>
  <c r="Z129" i="7"/>
  <c r="AA129" i="7"/>
  <c r="AB129" i="7"/>
  <c r="X129" i="7"/>
  <c r="S130" i="7"/>
  <c r="S129" i="7"/>
  <c r="S122" i="7"/>
  <c r="X121" i="7"/>
  <c r="X751" i="7"/>
  <c r="Y751" i="7"/>
  <c r="AA751" i="7"/>
  <c r="AB751" i="7"/>
  <c r="X745" i="7"/>
  <c r="Y745" i="7"/>
  <c r="AA745" i="7"/>
  <c r="AB745" i="7"/>
  <c r="X741" i="7"/>
  <c r="Y741" i="7"/>
  <c r="AA741" i="7"/>
  <c r="AB741" i="7"/>
  <c r="AA243" i="7"/>
  <c r="K229" i="7"/>
  <c r="AA213" i="7"/>
  <c r="Z213" i="7"/>
  <c r="Y213" i="7"/>
  <c r="X213" i="7"/>
  <c r="K213" i="7"/>
  <c r="AF189" i="7"/>
  <c r="K189" i="7"/>
  <c r="AA319" i="7"/>
  <c r="K323" i="7"/>
  <c r="K319" i="7"/>
  <c r="K309" i="7"/>
  <c r="K301" i="7"/>
  <c r="K283" i="7"/>
  <c r="K277" i="7"/>
  <c r="AA277" i="7"/>
  <c r="K267" i="7"/>
  <c r="K263" i="7"/>
  <c r="K259" i="7"/>
  <c r="K243" i="7"/>
  <c r="K239" i="7"/>
  <c r="K237" i="7"/>
  <c r="K235" i="7"/>
  <c r="K223" i="7"/>
  <c r="K221" i="7"/>
  <c r="K209" i="7"/>
  <c r="K197" i="7"/>
  <c r="K185" i="7"/>
  <c r="AA309" i="7"/>
  <c r="Z309" i="7"/>
  <c r="X309" i="7"/>
  <c r="Y309" i="7"/>
  <c r="AB319" i="7"/>
  <c r="AB309" i="7"/>
  <c r="AB301" i="7"/>
  <c r="V206" i="7"/>
  <c r="V208" i="7"/>
  <c r="AB189" i="7"/>
  <c r="AA189" i="7"/>
  <c r="X189" i="7"/>
  <c r="V196" i="7"/>
  <c r="V194" i="7"/>
  <c r="V192" i="7"/>
  <c r="V190" i="7"/>
  <c r="W190" i="7" s="1"/>
  <c r="W189" i="7"/>
  <c r="S190" i="7"/>
  <c r="S189" i="7"/>
  <c r="V812" i="7"/>
  <c r="U812" i="7"/>
  <c r="T812" i="7"/>
  <c r="S812" i="7"/>
  <c r="W812" i="7" s="1"/>
  <c r="AE811" i="7"/>
  <c r="V811" i="7"/>
  <c r="U811" i="7"/>
  <c r="T811" i="7"/>
  <c r="S811" i="7"/>
  <c r="W811" i="7" s="1"/>
  <c r="V810" i="7"/>
  <c r="U810" i="7"/>
  <c r="T810" i="7"/>
  <c r="S810" i="7"/>
  <c r="W810" i="7" s="1"/>
  <c r="AE809" i="7"/>
  <c r="AF809" i="7" s="1"/>
  <c r="AA809" i="7"/>
  <c r="Z809" i="7"/>
  <c r="Y809" i="7"/>
  <c r="X809" i="7"/>
  <c r="AB809" i="7" s="1"/>
  <c r="V809" i="7"/>
  <c r="U809" i="7"/>
  <c r="T809" i="7"/>
  <c r="S809" i="7"/>
  <c r="W809" i="7" s="1"/>
  <c r="V808" i="7"/>
  <c r="U808" i="7"/>
  <c r="T808" i="7"/>
  <c r="S808" i="7"/>
  <c r="W808" i="7" s="1"/>
  <c r="AE807" i="7"/>
  <c r="V807" i="7"/>
  <c r="U807" i="7"/>
  <c r="T807" i="7"/>
  <c r="S807" i="7"/>
  <c r="W807" i="7" s="1"/>
  <c r="V806" i="7"/>
  <c r="U806" i="7"/>
  <c r="T806" i="7"/>
  <c r="S806" i="7"/>
  <c r="W806" i="7" s="1"/>
  <c r="AE805" i="7"/>
  <c r="AF805" i="7" s="1"/>
  <c r="AA805" i="7"/>
  <c r="Z805" i="7"/>
  <c r="Y805" i="7"/>
  <c r="X805" i="7"/>
  <c r="AB805" i="7" s="1"/>
  <c r="V805" i="7"/>
  <c r="U805" i="7"/>
  <c r="T805" i="7"/>
  <c r="S805" i="7"/>
  <c r="W805" i="7" s="1"/>
  <c r="V804" i="7"/>
  <c r="U804" i="7"/>
  <c r="T804" i="7"/>
  <c r="S804" i="7"/>
  <c r="W804" i="7" s="1"/>
  <c r="AE803" i="7"/>
  <c r="AF803" i="7" s="1"/>
  <c r="AG803" i="7" s="1"/>
  <c r="AA803" i="7"/>
  <c r="Z803" i="7"/>
  <c r="Y803" i="7"/>
  <c r="X803" i="7"/>
  <c r="AB803" i="7" s="1"/>
  <c r="V803" i="7"/>
  <c r="U803" i="7"/>
  <c r="T803" i="7"/>
  <c r="S803" i="7"/>
  <c r="W803" i="7" s="1"/>
  <c r="V802" i="7"/>
  <c r="U802" i="7"/>
  <c r="T802" i="7"/>
  <c r="S802" i="7"/>
  <c r="W802" i="7" s="1"/>
  <c r="AE801" i="7"/>
  <c r="V801" i="7"/>
  <c r="U801" i="7"/>
  <c r="T801" i="7"/>
  <c r="S801" i="7"/>
  <c r="W801" i="7" s="1"/>
  <c r="V800" i="7"/>
  <c r="U800" i="7"/>
  <c r="T800" i="7"/>
  <c r="S800" i="7"/>
  <c r="W800" i="7" s="1"/>
  <c r="AE799" i="7"/>
  <c r="V799" i="7"/>
  <c r="U799" i="7"/>
  <c r="T799" i="7"/>
  <c r="S799" i="7"/>
  <c r="W799" i="7" s="1"/>
  <c r="V798" i="7"/>
  <c r="U798" i="7"/>
  <c r="T798" i="7"/>
  <c r="S798" i="7"/>
  <c r="W798" i="7" s="1"/>
  <c r="AE797" i="7"/>
  <c r="AF797" i="7" s="1"/>
  <c r="AG797" i="7" s="1"/>
  <c r="AA797" i="7"/>
  <c r="Z797" i="7"/>
  <c r="Y797" i="7"/>
  <c r="X797" i="7"/>
  <c r="AB797" i="7" s="1"/>
  <c r="V797" i="7"/>
  <c r="U797" i="7"/>
  <c r="T797" i="7"/>
  <c r="S797" i="7"/>
  <c r="W797" i="7" s="1"/>
  <c r="V796" i="7"/>
  <c r="U796" i="7"/>
  <c r="T796" i="7"/>
  <c r="S796" i="7"/>
  <c r="W796" i="7" s="1"/>
  <c r="AE795" i="7"/>
  <c r="V795" i="7"/>
  <c r="U795" i="7"/>
  <c r="T795" i="7"/>
  <c r="S795" i="7"/>
  <c r="W795" i="7" s="1"/>
  <c r="V794" i="7"/>
  <c r="U794" i="7"/>
  <c r="T794" i="7"/>
  <c r="S794" i="7"/>
  <c r="W794" i="7" s="1"/>
  <c r="AE793" i="7"/>
  <c r="AF793" i="7" s="1"/>
  <c r="AA793" i="7"/>
  <c r="Z793" i="7"/>
  <c r="Y793" i="7"/>
  <c r="X793" i="7"/>
  <c r="AB793" i="7" s="1"/>
  <c r="V793" i="7"/>
  <c r="U793" i="7"/>
  <c r="T793" i="7"/>
  <c r="S793" i="7"/>
  <c r="W793" i="7" s="1"/>
  <c r="V792" i="7"/>
  <c r="U792" i="7"/>
  <c r="T792" i="7"/>
  <c r="S792" i="7"/>
  <c r="W792" i="7" s="1"/>
  <c r="AE791" i="7"/>
  <c r="V791" i="7"/>
  <c r="U791" i="7"/>
  <c r="T791" i="7"/>
  <c r="S791" i="7"/>
  <c r="W791" i="7" s="1"/>
  <c r="V790" i="7"/>
  <c r="U790" i="7"/>
  <c r="T790" i="7"/>
  <c r="S790" i="7"/>
  <c r="W790" i="7" s="1"/>
  <c r="AE789" i="7"/>
  <c r="AF789" i="7" s="1"/>
  <c r="AA789" i="7"/>
  <c r="Z789" i="7"/>
  <c r="Y789" i="7"/>
  <c r="X789" i="7"/>
  <c r="AB789" i="7" s="1"/>
  <c r="V789" i="7"/>
  <c r="U789" i="7"/>
  <c r="T789" i="7"/>
  <c r="S789" i="7"/>
  <c r="W789" i="7" s="1"/>
  <c r="V788" i="7"/>
  <c r="U788" i="7"/>
  <c r="T788" i="7"/>
  <c r="S788" i="7"/>
  <c r="W788" i="7" s="1"/>
  <c r="AE787" i="7"/>
  <c r="AF787" i="7" s="1"/>
  <c r="AA787" i="7"/>
  <c r="Z787" i="7"/>
  <c r="Y787" i="7"/>
  <c r="X787" i="7"/>
  <c r="AB787" i="7" s="1"/>
  <c r="V787" i="7"/>
  <c r="U787" i="7"/>
  <c r="T787" i="7"/>
  <c r="S787" i="7"/>
  <c r="W787" i="7" s="1"/>
  <c r="V786" i="7"/>
  <c r="U786" i="7"/>
  <c r="T786" i="7"/>
  <c r="S786" i="7"/>
  <c r="W786" i="7" s="1"/>
  <c r="AE785" i="7"/>
  <c r="V785" i="7"/>
  <c r="U785" i="7"/>
  <c r="T785" i="7"/>
  <c r="S785" i="7"/>
  <c r="W785" i="7" s="1"/>
  <c r="V784" i="7"/>
  <c r="U784" i="7"/>
  <c r="T784" i="7"/>
  <c r="S784" i="7"/>
  <c r="W784" i="7" s="1"/>
  <c r="AE783" i="7"/>
  <c r="AF783" i="7" s="1"/>
  <c r="AG783" i="7" s="1"/>
  <c r="AA783" i="7"/>
  <c r="Z783" i="7"/>
  <c r="Y783" i="7"/>
  <c r="X783" i="7"/>
  <c r="AB783" i="7" s="1"/>
  <c r="V783" i="7"/>
  <c r="U783" i="7"/>
  <c r="T783" i="7"/>
  <c r="S783" i="7"/>
  <c r="W783" i="7" s="1"/>
  <c r="V782" i="7"/>
  <c r="U782" i="7"/>
  <c r="T782" i="7"/>
  <c r="S782" i="7"/>
  <c r="W782" i="7" s="1"/>
  <c r="AE781" i="7"/>
  <c r="V781" i="7"/>
  <c r="U781" i="7"/>
  <c r="T781" i="7"/>
  <c r="S781" i="7"/>
  <c r="W781" i="7" s="1"/>
  <c r="V780" i="7"/>
  <c r="U780" i="7"/>
  <c r="T780" i="7"/>
  <c r="S780" i="7"/>
  <c r="W780" i="7" s="1"/>
  <c r="AE779" i="7"/>
  <c r="V779" i="7"/>
  <c r="U779" i="7"/>
  <c r="T779" i="7"/>
  <c r="S779" i="7"/>
  <c r="W779" i="7" s="1"/>
  <c r="V778" i="7"/>
  <c r="U778" i="7"/>
  <c r="T778" i="7"/>
  <c r="S778" i="7"/>
  <c r="W778" i="7" s="1"/>
  <c r="AE777" i="7"/>
  <c r="AF777" i="7" s="1"/>
  <c r="AG777" i="7" s="1"/>
  <c r="AA777" i="7"/>
  <c r="Z777" i="7"/>
  <c r="Y777" i="7"/>
  <c r="X777" i="7"/>
  <c r="AB777" i="7" s="1"/>
  <c r="V777" i="7"/>
  <c r="U777" i="7"/>
  <c r="T777" i="7"/>
  <c r="S777" i="7"/>
  <c r="W777" i="7" s="1"/>
  <c r="V776" i="7"/>
  <c r="U776" i="7"/>
  <c r="T776" i="7"/>
  <c r="S776" i="7"/>
  <c r="W776" i="7" s="1"/>
  <c r="AE775" i="7"/>
  <c r="V775" i="7"/>
  <c r="U775" i="7"/>
  <c r="T775" i="7"/>
  <c r="S775" i="7"/>
  <c r="W775" i="7" s="1"/>
  <c r="V774" i="7"/>
  <c r="U774" i="7"/>
  <c r="T774" i="7"/>
  <c r="S774" i="7"/>
  <c r="W774" i="7" s="1"/>
  <c r="AE773" i="7"/>
  <c r="AF773" i="7" s="1"/>
  <c r="AG773" i="7" s="1"/>
  <c r="AA773" i="7"/>
  <c r="Z773" i="7"/>
  <c r="Y773" i="7"/>
  <c r="X773" i="7"/>
  <c r="AB773" i="7" s="1"/>
  <c r="V773" i="7"/>
  <c r="U773" i="7"/>
  <c r="T773" i="7"/>
  <c r="S773" i="7"/>
  <c r="W773" i="7" s="1"/>
  <c r="V772" i="7"/>
  <c r="U772" i="7"/>
  <c r="T772" i="7"/>
  <c r="S772" i="7"/>
  <c r="W772" i="7" s="1"/>
  <c r="AE771" i="7"/>
  <c r="V771" i="7"/>
  <c r="U771" i="7"/>
  <c r="T771" i="7"/>
  <c r="S771" i="7"/>
  <c r="W771" i="7" s="1"/>
  <c r="V770" i="7"/>
  <c r="U770" i="7"/>
  <c r="T770" i="7"/>
  <c r="S770" i="7"/>
  <c r="W770" i="7" s="1"/>
  <c r="AE769" i="7"/>
  <c r="AF769" i="7" s="1"/>
  <c r="AG769" i="7" s="1"/>
  <c r="AA769" i="7"/>
  <c r="Z769" i="7"/>
  <c r="Y769" i="7"/>
  <c r="X769" i="7"/>
  <c r="AB769" i="7" s="1"/>
  <c r="V769" i="7"/>
  <c r="U769" i="7"/>
  <c r="T769" i="7"/>
  <c r="S769" i="7"/>
  <c r="W769" i="7" s="1"/>
  <c r="V768" i="7"/>
  <c r="U768" i="7"/>
  <c r="T768" i="7"/>
  <c r="S768" i="7"/>
  <c r="W768" i="7" s="1"/>
  <c r="AE767" i="7"/>
  <c r="V767" i="7"/>
  <c r="U767" i="7"/>
  <c r="T767" i="7"/>
  <c r="S767" i="7"/>
  <c r="W767" i="7" s="1"/>
  <c r="V766" i="7"/>
  <c r="U766" i="7"/>
  <c r="T766" i="7"/>
  <c r="S766" i="7"/>
  <c r="W766" i="7" s="1"/>
  <c r="AE765" i="7"/>
  <c r="V765" i="7"/>
  <c r="U765" i="7"/>
  <c r="T765" i="7"/>
  <c r="S765" i="7"/>
  <c r="W765" i="7" s="1"/>
  <c r="V764" i="7"/>
  <c r="U764" i="7"/>
  <c r="T764" i="7"/>
  <c r="S764" i="7"/>
  <c r="W764" i="7" s="1"/>
  <c r="AE763" i="7"/>
  <c r="V763" i="7"/>
  <c r="U763" i="7"/>
  <c r="T763" i="7"/>
  <c r="S763" i="7"/>
  <c r="W763" i="7" s="1"/>
  <c r="V762" i="7"/>
  <c r="U762" i="7"/>
  <c r="T762" i="7"/>
  <c r="S762" i="7"/>
  <c r="W762" i="7" s="1"/>
  <c r="AE761" i="7"/>
  <c r="AF761" i="7" s="1"/>
  <c r="AG761" i="7" s="1"/>
  <c r="AA761" i="7"/>
  <c r="Z761" i="7"/>
  <c r="Y761" i="7"/>
  <c r="X761" i="7"/>
  <c r="AB761" i="7" s="1"/>
  <c r="V761" i="7"/>
  <c r="U761" i="7"/>
  <c r="T761" i="7"/>
  <c r="S761" i="7"/>
  <c r="W761" i="7" s="1"/>
  <c r="V760" i="7"/>
  <c r="U760" i="7"/>
  <c r="T760" i="7"/>
  <c r="S760" i="7"/>
  <c r="AE759" i="7"/>
  <c r="V759" i="7"/>
  <c r="U759" i="7"/>
  <c r="T759" i="7"/>
  <c r="S759" i="7"/>
  <c r="W759" i="7" s="1"/>
  <c r="V758" i="7"/>
  <c r="U758" i="7"/>
  <c r="T758" i="7"/>
  <c r="S758" i="7"/>
  <c r="AE757" i="7"/>
  <c r="V757" i="7"/>
  <c r="U757" i="7"/>
  <c r="T757" i="7"/>
  <c r="S757" i="7"/>
  <c r="W757" i="7" s="1"/>
  <c r="V756" i="7"/>
  <c r="U756" i="7"/>
  <c r="T756" i="7"/>
  <c r="S756" i="7"/>
  <c r="W756" i="7" s="1"/>
  <c r="AE755" i="7"/>
  <c r="AF755" i="7" s="1"/>
  <c r="Z755" i="7"/>
  <c r="Y755" i="7"/>
  <c r="X755" i="7"/>
  <c r="V755" i="7"/>
  <c r="U755" i="7"/>
  <c r="T755" i="7"/>
  <c r="S755" i="7"/>
  <c r="W755" i="7" s="1"/>
  <c r="V754" i="7"/>
  <c r="U754" i="7"/>
  <c r="T754" i="7"/>
  <c r="S754" i="7"/>
  <c r="W754" i="7" s="1"/>
  <c r="AE753" i="7"/>
  <c r="V753" i="7"/>
  <c r="U753" i="7"/>
  <c r="T753" i="7"/>
  <c r="S753" i="7"/>
  <c r="W753" i="7" s="1"/>
  <c r="V752" i="7"/>
  <c r="U752" i="7"/>
  <c r="T752" i="7"/>
  <c r="S752" i="7"/>
  <c r="W752" i="7" s="1"/>
  <c r="AE751" i="7"/>
  <c r="AF751" i="7" s="1"/>
  <c r="Z751" i="7"/>
  <c r="V751" i="7"/>
  <c r="U751" i="7"/>
  <c r="T751" i="7"/>
  <c r="S751" i="7"/>
  <c r="W751" i="7" s="1"/>
  <c r="V750" i="7"/>
  <c r="U750" i="7"/>
  <c r="T750" i="7"/>
  <c r="S750" i="7"/>
  <c r="W750" i="7" s="1"/>
  <c r="AE749" i="7"/>
  <c r="V749" i="7"/>
  <c r="U749" i="7"/>
  <c r="T749" i="7"/>
  <c r="S749" i="7"/>
  <c r="W749" i="7" s="1"/>
  <c r="V748" i="7"/>
  <c r="U748" i="7"/>
  <c r="T748" i="7"/>
  <c r="S748" i="7"/>
  <c r="W748" i="7" s="1"/>
  <c r="AE747" i="7"/>
  <c r="V747" i="7"/>
  <c r="U747" i="7"/>
  <c r="T747" i="7"/>
  <c r="S747" i="7"/>
  <c r="W747" i="7" s="1"/>
  <c r="V746" i="7"/>
  <c r="U746" i="7"/>
  <c r="T746" i="7"/>
  <c r="S746" i="7"/>
  <c r="W746" i="7" s="1"/>
  <c r="AE745" i="7"/>
  <c r="AF745" i="7" s="1"/>
  <c r="Z745" i="7"/>
  <c r="V745" i="7"/>
  <c r="U745" i="7"/>
  <c r="T745" i="7"/>
  <c r="S745" i="7"/>
  <c r="W745" i="7" s="1"/>
  <c r="V744" i="7"/>
  <c r="U744" i="7"/>
  <c r="T744" i="7"/>
  <c r="S744" i="7"/>
  <c r="W744" i="7" s="1"/>
  <c r="AE743" i="7"/>
  <c r="V743" i="7"/>
  <c r="U743" i="7"/>
  <c r="T743" i="7"/>
  <c r="S743" i="7"/>
  <c r="W743" i="7" s="1"/>
  <c r="V742" i="7"/>
  <c r="U742" i="7"/>
  <c r="T742" i="7"/>
  <c r="S742" i="7"/>
  <c r="W742" i="7" s="1"/>
  <c r="AE741" i="7"/>
  <c r="AF741" i="7" s="1"/>
  <c r="AG741" i="7" s="1"/>
  <c r="Z741" i="7"/>
  <c r="V741" i="7"/>
  <c r="U741" i="7"/>
  <c r="T741" i="7"/>
  <c r="S741" i="7"/>
  <c r="W741" i="7" s="1"/>
  <c r="V740" i="7"/>
  <c r="U740" i="7"/>
  <c r="T740" i="7"/>
  <c r="S740" i="7"/>
  <c r="W740" i="7" s="1"/>
  <c r="AE739" i="7"/>
  <c r="V739" i="7"/>
  <c r="U739" i="7"/>
  <c r="T739" i="7"/>
  <c r="S739" i="7"/>
  <c r="W739" i="7" s="1"/>
  <c r="V738" i="7"/>
  <c r="U738" i="7"/>
  <c r="T738" i="7"/>
  <c r="S738" i="7"/>
  <c r="W738" i="7" s="1"/>
  <c r="AE737" i="7"/>
  <c r="V737" i="7"/>
  <c r="U737" i="7"/>
  <c r="T737" i="7"/>
  <c r="S737" i="7"/>
  <c r="W737" i="7" s="1"/>
  <c r="V736" i="7"/>
  <c r="U736" i="7"/>
  <c r="T736" i="7"/>
  <c r="S736" i="7"/>
  <c r="W736" i="7" s="1"/>
  <c r="AE735" i="7"/>
  <c r="V735" i="7"/>
  <c r="U735" i="7"/>
  <c r="T735" i="7"/>
  <c r="S735" i="7"/>
  <c r="W735" i="7" s="1"/>
  <c r="V734" i="7"/>
  <c r="U734" i="7"/>
  <c r="T734" i="7"/>
  <c r="S734" i="7"/>
  <c r="W734" i="7" s="1"/>
  <c r="AE733" i="7"/>
  <c r="AF733" i="7" s="1"/>
  <c r="AG733" i="7" s="1"/>
  <c r="Z733" i="7"/>
  <c r="Y733" i="7"/>
  <c r="X733" i="7"/>
  <c r="V733" i="7"/>
  <c r="U733" i="7"/>
  <c r="T733" i="7"/>
  <c r="S733" i="7"/>
  <c r="W733" i="7" s="1"/>
  <c r="V732" i="7"/>
  <c r="U732" i="7"/>
  <c r="T732" i="7"/>
  <c r="S732" i="7"/>
  <c r="W732" i="7" s="1"/>
  <c r="AE731" i="7"/>
  <c r="AF731" i="7" s="1"/>
  <c r="V731" i="7"/>
  <c r="U731" i="7"/>
  <c r="T731" i="7"/>
  <c r="S731" i="7"/>
  <c r="W731" i="7" s="1"/>
  <c r="V730" i="7"/>
  <c r="U730" i="7"/>
  <c r="T730" i="7"/>
  <c r="S730" i="7"/>
  <c r="W730" i="7" s="1"/>
  <c r="AE729" i="7"/>
  <c r="AF729" i="7" s="1"/>
  <c r="V729" i="7"/>
  <c r="U729" i="7"/>
  <c r="T729" i="7"/>
  <c r="S729" i="7"/>
  <c r="W729" i="7" s="1"/>
  <c r="V728" i="7"/>
  <c r="U728" i="7"/>
  <c r="T728" i="7"/>
  <c r="S728" i="7"/>
  <c r="W728" i="7" s="1"/>
  <c r="AE727" i="7"/>
  <c r="AF727" i="7" s="1"/>
  <c r="AA727" i="7"/>
  <c r="Z727" i="7"/>
  <c r="Y727" i="7"/>
  <c r="X727" i="7"/>
  <c r="AB727" i="7" s="1"/>
  <c r="V727" i="7"/>
  <c r="U727" i="7"/>
  <c r="T727" i="7"/>
  <c r="S727" i="7"/>
  <c r="W727" i="7" s="1"/>
  <c r="V726" i="7"/>
  <c r="U726" i="7"/>
  <c r="T726" i="7"/>
  <c r="S726" i="7"/>
  <c r="W726" i="7" s="1"/>
  <c r="AE725" i="7"/>
  <c r="V725" i="7"/>
  <c r="U725" i="7"/>
  <c r="T725" i="7"/>
  <c r="S725" i="7"/>
  <c r="W725" i="7" s="1"/>
  <c r="V724" i="7"/>
  <c r="U724" i="7"/>
  <c r="T724" i="7"/>
  <c r="S724" i="7"/>
  <c r="W724" i="7" s="1"/>
  <c r="AE723" i="7"/>
  <c r="V723" i="7"/>
  <c r="U723" i="7"/>
  <c r="T723" i="7"/>
  <c r="S723" i="7"/>
  <c r="W723" i="7" s="1"/>
  <c r="V722" i="7"/>
  <c r="U722" i="7"/>
  <c r="T722" i="7"/>
  <c r="S722" i="7"/>
  <c r="W722" i="7" s="1"/>
  <c r="AE721" i="7"/>
  <c r="V721" i="7"/>
  <c r="U721" i="7"/>
  <c r="T721" i="7"/>
  <c r="S721" i="7"/>
  <c r="W721" i="7" s="1"/>
  <c r="V720" i="7"/>
  <c r="U720" i="7"/>
  <c r="T720" i="7"/>
  <c r="S720" i="7"/>
  <c r="W720" i="7" s="1"/>
  <c r="AE719" i="7"/>
  <c r="V719" i="7"/>
  <c r="U719" i="7"/>
  <c r="T719" i="7"/>
  <c r="S719" i="7"/>
  <c r="W719" i="7" s="1"/>
  <c r="V718" i="7"/>
  <c r="U718" i="7"/>
  <c r="T718" i="7"/>
  <c r="S718" i="7"/>
  <c r="W718" i="7" s="1"/>
  <c r="AE717" i="7"/>
  <c r="V717" i="7"/>
  <c r="U717" i="7"/>
  <c r="T717" i="7"/>
  <c r="S717" i="7"/>
  <c r="W717" i="7" s="1"/>
  <c r="V716" i="7"/>
  <c r="U716" i="7"/>
  <c r="T716" i="7"/>
  <c r="S716" i="7"/>
  <c r="W716" i="7" s="1"/>
  <c r="AE715" i="7"/>
  <c r="V715" i="7"/>
  <c r="U715" i="7"/>
  <c r="T715" i="7"/>
  <c r="S715" i="7"/>
  <c r="W715" i="7" s="1"/>
  <c r="V714" i="7"/>
  <c r="U714" i="7"/>
  <c r="T714" i="7"/>
  <c r="S714" i="7"/>
  <c r="W714" i="7" s="1"/>
  <c r="AE713" i="7"/>
  <c r="V713" i="7"/>
  <c r="U713" i="7"/>
  <c r="T713" i="7"/>
  <c r="S713" i="7"/>
  <c r="W713" i="7" s="1"/>
  <c r="V712" i="7"/>
  <c r="U712" i="7"/>
  <c r="T712" i="7"/>
  <c r="S712" i="7"/>
  <c r="W712" i="7" s="1"/>
  <c r="AE711" i="7"/>
  <c r="AF711" i="7" s="1"/>
  <c r="AB711" i="7"/>
  <c r="AA711" i="7"/>
  <c r="Z711" i="7"/>
  <c r="Y711" i="7"/>
  <c r="X711" i="7"/>
  <c r="V711" i="7"/>
  <c r="U711" i="7"/>
  <c r="T711" i="7"/>
  <c r="S711" i="7"/>
  <c r="W711" i="7" s="1"/>
  <c r="V710" i="7"/>
  <c r="U710" i="7"/>
  <c r="T710" i="7"/>
  <c r="S710" i="7"/>
  <c r="W710" i="7" s="1"/>
  <c r="AE709" i="7"/>
  <c r="V709" i="7"/>
  <c r="U709" i="7"/>
  <c r="T709" i="7"/>
  <c r="S709" i="7"/>
  <c r="W709" i="7" s="1"/>
  <c r="V708" i="7"/>
  <c r="U708" i="7"/>
  <c r="T708" i="7"/>
  <c r="S708" i="7"/>
  <c r="W708" i="7" s="1"/>
  <c r="AE707" i="7"/>
  <c r="V707" i="7"/>
  <c r="U707" i="7"/>
  <c r="T707" i="7"/>
  <c r="S707" i="7"/>
  <c r="W707" i="7" s="1"/>
  <c r="V706" i="7"/>
  <c r="U706" i="7"/>
  <c r="T706" i="7"/>
  <c r="S706" i="7"/>
  <c r="W706" i="7" s="1"/>
  <c r="AE705" i="7"/>
  <c r="AF705" i="7" s="1"/>
  <c r="AA705" i="7"/>
  <c r="Z705" i="7"/>
  <c r="Y705" i="7"/>
  <c r="X705" i="7"/>
  <c r="AB705" i="7" s="1"/>
  <c r="V705" i="7"/>
  <c r="U705" i="7"/>
  <c r="T705" i="7"/>
  <c r="S705" i="7"/>
  <c r="W705" i="7" s="1"/>
  <c r="V704" i="7"/>
  <c r="U704" i="7"/>
  <c r="T704" i="7"/>
  <c r="S704" i="7"/>
  <c r="W704" i="7" s="1"/>
  <c r="AE703" i="7"/>
  <c r="V703" i="7"/>
  <c r="U703" i="7"/>
  <c r="T703" i="7"/>
  <c r="S703" i="7"/>
  <c r="W703" i="7" s="1"/>
  <c r="V702" i="7"/>
  <c r="U702" i="7"/>
  <c r="T702" i="7"/>
  <c r="S702" i="7"/>
  <c r="W702" i="7" s="1"/>
  <c r="AE701" i="7"/>
  <c r="V701" i="7"/>
  <c r="U701" i="7"/>
  <c r="T701" i="7"/>
  <c r="S701" i="7"/>
  <c r="W701" i="7" s="1"/>
  <c r="V700" i="7"/>
  <c r="U700" i="7"/>
  <c r="T700" i="7"/>
  <c r="S700" i="7"/>
  <c r="W700" i="7" s="1"/>
  <c r="AE699" i="7"/>
  <c r="AF699" i="7" s="1"/>
  <c r="AA699" i="7"/>
  <c r="Z699" i="7"/>
  <c r="Y699" i="7"/>
  <c r="X699" i="7"/>
  <c r="AB699" i="7" s="1"/>
  <c r="V699" i="7"/>
  <c r="U699" i="7"/>
  <c r="T699" i="7"/>
  <c r="S699" i="7"/>
  <c r="W699" i="7" s="1"/>
  <c r="V698" i="7"/>
  <c r="U698" i="7"/>
  <c r="T698" i="7"/>
  <c r="S698" i="7"/>
  <c r="W698" i="7" s="1"/>
  <c r="AE697" i="7"/>
  <c r="V697" i="7"/>
  <c r="U697" i="7"/>
  <c r="T697" i="7"/>
  <c r="S697" i="7"/>
  <c r="W697" i="7" s="1"/>
  <c r="V696" i="7"/>
  <c r="U696" i="7"/>
  <c r="T696" i="7"/>
  <c r="S696" i="7"/>
  <c r="W696" i="7" s="1"/>
  <c r="AE695" i="7"/>
  <c r="AF695" i="7" s="1"/>
  <c r="AA695" i="7"/>
  <c r="Z695" i="7"/>
  <c r="Y695" i="7"/>
  <c r="X695" i="7"/>
  <c r="AB695" i="7" s="1"/>
  <c r="V695" i="7"/>
  <c r="U695" i="7"/>
  <c r="T695" i="7"/>
  <c r="S695" i="7"/>
  <c r="W695" i="7" s="1"/>
  <c r="V694" i="7"/>
  <c r="U694" i="7"/>
  <c r="T694" i="7"/>
  <c r="S694" i="7"/>
  <c r="W694" i="7" s="1"/>
  <c r="AE693" i="7"/>
  <c r="V693" i="7"/>
  <c r="U693" i="7"/>
  <c r="T693" i="7"/>
  <c r="S693" i="7"/>
  <c r="W693" i="7" s="1"/>
  <c r="V692" i="7"/>
  <c r="U692" i="7"/>
  <c r="T692" i="7"/>
  <c r="S692" i="7"/>
  <c r="W692" i="7" s="1"/>
  <c r="AE691" i="7"/>
  <c r="V691" i="7"/>
  <c r="U691" i="7"/>
  <c r="T691" i="7"/>
  <c r="S691" i="7"/>
  <c r="W691" i="7" s="1"/>
  <c r="V690" i="7"/>
  <c r="U690" i="7"/>
  <c r="T690" i="7"/>
  <c r="S690" i="7"/>
  <c r="W690" i="7" s="1"/>
  <c r="AE689" i="7"/>
  <c r="AF689" i="7" s="1"/>
  <c r="AA689" i="7"/>
  <c r="Z689" i="7"/>
  <c r="Y689" i="7"/>
  <c r="X689" i="7"/>
  <c r="AB689" i="7" s="1"/>
  <c r="V689" i="7"/>
  <c r="U689" i="7"/>
  <c r="T689" i="7"/>
  <c r="S689" i="7"/>
  <c r="W689" i="7" s="1"/>
  <c r="V688" i="7"/>
  <c r="U688" i="7"/>
  <c r="T688" i="7"/>
  <c r="S688" i="7"/>
  <c r="W688" i="7" s="1"/>
  <c r="AE687" i="7"/>
  <c r="V687" i="7"/>
  <c r="U687" i="7"/>
  <c r="T687" i="7"/>
  <c r="S687" i="7"/>
  <c r="W687" i="7" s="1"/>
  <c r="V686" i="7"/>
  <c r="U686" i="7"/>
  <c r="T686" i="7"/>
  <c r="S686" i="7"/>
  <c r="W686" i="7" s="1"/>
  <c r="AE685" i="7"/>
  <c r="V685" i="7"/>
  <c r="U685" i="7"/>
  <c r="T685" i="7"/>
  <c r="S685" i="7"/>
  <c r="W685" i="7" s="1"/>
  <c r="V684" i="7"/>
  <c r="U684" i="7"/>
  <c r="T684" i="7"/>
  <c r="S684" i="7"/>
  <c r="W684" i="7" s="1"/>
  <c r="AE683" i="7"/>
  <c r="AF683" i="7" s="1"/>
  <c r="AB683" i="7"/>
  <c r="AA683" i="7"/>
  <c r="Z683" i="7"/>
  <c r="Y683" i="7"/>
  <c r="X683" i="7"/>
  <c r="V683" i="7"/>
  <c r="U683" i="7"/>
  <c r="T683" i="7"/>
  <c r="S683" i="7"/>
  <c r="W683" i="7" s="1"/>
  <c r="V682" i="7"/>
  <c r="U682" i="7"/>
  <c r="T682" i="7"/>
  <c r="S682" i="7"/>
  <c r="W682" i="7" s="1"/>
  <c r="AE681" i="7"/>
  <c r="V681" i="7"/>
  <c r="U681" i="7"/>
  <c r="T681" i="7"/>
  <c r="S681" i="7"/>
  <c r="W681" i="7" s="1"/>
  <c r="V680" i="7"/>
  <c r="U680" i="7"/>
  <c r="T680" i="7"/>
  <c r="S680" i="7"/>
  <c r="W680" i="7" s="1"/>
  <c r="AE679" i="7"/>
  <c r="V679" i="7"/>
  <c r="U679" i="7"/>
  <c r="T679" i="7"/>
  <c r="S679" i="7"/>
  <c r="W679" i="7" s="1"/>
  <c r="V678" i="7"/>
  <c r="U678" i="7"/>
  <c r="T678" i="7"/>
  <c r="S678" i="7"/>
  <c r="W678" i="7" s="1"/>
  <c r="AE677" i="7"/>
  <c r="AF677" i="7" s="1"/>
  <c r="AA677" i="7"/>
  <c r="Z677" i="7"/>
  <c r="Y677" i="7"/>
  <c r="X677" i="7"/>
  <c r="AB677" i="7" s="1"/>
  <c r="V677" i="7"/>
  <c r="U677" i="7"/>
  <c r="T677" i="7"/>
  <c r="S677" i="7"/>
  <c r="W677" i="7" s="1"/>
  <c r="V676" i="7"/>
  <c r="U676" i="7"/>
  <c r="T676" i="7"/>
  <c r="S676" i="7"/>
  <c r="W676" i="7" s="1"/>
  <c r="AE675" i="7"/>
  <c r="V675" i="7"/>
  <c r="U675" i="7"/>
  <c r="T675" i="7"/>
  <c r="S675" i="7"/>
  <c r="W675" i="7" s="1"/>
  <c r="V674" i="7"/>
  <c r="U674" i="7"/>
  <c r="T674" i="7"/>
  <c r="S674" i="7"/>
  <c r="W674" i="7" s="1"/>
  <c r="AE673" i="7"/>
  <c r="V673" i="7"/>
  <c r="U673" i="7"/>
  <c r="T673" i="7"/>
  <c r="S673" i="7"/>
  <c r="W673" i="7" s="1"/>
  <c r="V672" i="7"/>
  <c r="U672" i="7"/>
  <c r="T672" i="7"/>
  <c r="S672" i="7"/>
  <c r="W672" i="7" s="1"/>
  <c r="AE671" i="7"/>
  <c r="V671" i="7"/>
  <c r="U671" i="7"/>
  <c r="T671" i="7"/>
  <c r="S671" i="7"/>
  <c r="W671" i="7" s="1"/>
  <c r="V670" i="7"/>
  <c r="U670" i="7"/>
  <c r="T670" i="7"/>
  <c r="S670" i="7"/>
  <c r="W670" i="7" s="1"/>
  <c r="AE669" i="7"/>
  <c r="AF669" i="7" s="1"/>
  <c r="AG669" i="7" s="1"/>
  <c r="AA669" i="7"/>
  <c r="Z669" i="7"/>
  <c r="Y669" i="7"/>
  <c r="X669" i="7"/>
  <c r="AB669" i="7" s="1"/>
  <c r="V669" i="7"/>
  <c r="U669" i="7"/>
  <c r="T669" i="7"/>
  <c r="S669" i="7"/>
  <c r="W669" i="7" s="1"/>
  <c r="V668" i="7"/>
  <c r="U668" i="7"/>
  <c r="T668" i="7"/>
  <c r="S668" i="7"/>
  <c r="W668" i="7" s="1"/>
  <c r="AE667" i="7"/>
  <c r="V667" i="7"/>
  <c r="U667" i="7"/>
  <c r="T667" i="7"/>
  <c r="S667" i="7"/>
  <c r="W667" i="7" s="1"/>
  <c r="V666" i="7"/>
  <c r="U666" i="7"/>
  <c r="T666" i="7"/>
  <c r="S666" i="7"/>
  <c r="W666" i="7" s="1"/>
  <c r="AE665" i="7"/>
  <c r="V665" i="7"/>
  <c r="U665" i="7"/>
  <c r="T665" i="7"/>
  <c r="S665" i="7"/>
  <c r="W665" i="7" s="1"/>
  <c r="V664" i="7"/>
  <c r="U664" i="7"/>
  <c r="T664" i="7"/>
  <c r="S664" i="7"/>
  <c r="W664" i="7" s="1"/>
  <c r="AE663" i="7"/>
  <c r="V663" i="7"/>
  <c r="U663" i="7"/>
  <c r="T663" i="7"/>
  <c r="S663" i="7"/>
  <c r="W663" i="7" s="1"/>
  <c r="V662" i="7"/>
  <c r="U662" i="7"/>
  <c r="T662" i="7"/>
  <c r="S662" i="7"/>
  <c r="W662" i="7" s="1"/>
  <c r="AE661" i="7"/>
  <c r="AF661" i="7" s="1"/>
  <c r="AG661" i="7" s="1"/>
  <c r="AA661" i="7"/>
  <c r="Z661" i="7"/>
  <c r="Y661" i="7"/>
  <c r="X661" i="7"/>
  <c r="AB661" i="7" s="1"/>
  <c r="V661" i="7"/>
  <c r="U661" i="7"/>
  <c r="T661" i="7"/>
  <c r="S661" i="7"/>
  <c r="W661" i="7" s="1"/>
  <c r="V660" i="7"/>
  <c r="U660" i="7"/>
  <c r="T660" i="7"/>
  <c r="S660" i="7"/>
  <c r="W660" i="7" s="1"/>
  <c r="AE659" i="7"/>
  <c r="V659" i="7"/>
  <c r="U659" i="7"/>
  <c r="T659" i="7"/>
  <c r="S659" i="7"/>
  <c r="W659" i="7" s="1"/>
  <c r="V658" i="7"/>
  <c r="U658" i="7"/>
  <c r="T658" i="7"/>
  <c r="S658" i="7"/>
  <c r="W658" i="7" s="1"/>
  <c r="AE657" i="7"/>
  <c r="V657" i="7"/>
  <c r="U657" i="7"/>
  <c r="T657" i="7"/>
  <c r="S657" i="7"/>
  <c r="W657" i="7" s="1"/>
  <c r="V656" i="7"/>
  <c r="U656" i="7"/>
  <c r="T656" i="7"/>
  <c r="S656" i="7"/>
  <c r="W656" i="7" s="1"/>
  <c r="AE655" i="7"/>
  <c r="AF655" i="7" s="1"/>
  <c r="AG655" i="7" s="1"/>
  <c r="AA655" i="7"/>
  <c r="Z655" i="7"/>
  <c r="Y655" i="7"/>
  <c r="X655" i="7"/>
  <c r="AB655" i="7" s="1"/>
  <c r="V655" i="7"/>
  <c r="U655" i="7"/>
  <c r="T655" i="7"/>
  <c r="S655" i="7"/>
  <c r="W655" i="7" s="1"/>
  <c r="V654" i="7"/>
  <c r="U654" i="7"/>
  <c r="T654" i="7"/>
  <c r="S654" i="7"/>
  <c r="W654" i="7" s="1"/>
  <c r="AE653" i="7"/>
  <c r="V653" i="7"/>
  <c r="U653" i="7"/>
  <c r="T653" i="7"/>
  <c r="S653" i="7"/>
  <c r="W653" i="7" s="1"/>
  <c r="V652" i="7"/>
  <c r="U652" i="7"/>
  <c r="T652" i="7"/>
  <c r="S652" i="7"/>
  <c r="W652" i="7" s="1"/>
  <c r="AE651" i="7"/>
  <c r="V651" i="7"/>
  <c r="U651" i="7"/>
  <c r="T651" i="7"/>
  <c r="S651" i="7"/>
  <c r="W651" i="7" s="1"/>
  <c r="V650" i="7"/>
  <c r="U650" i="7"/>
  <c r="T650" i="7"/>
  <c r="S650" i="7"/>
  <c r="W650" i="7" s="1"/>
  <c r="AE649" i="7"/>
  <c r="AF649" i="7" s="1"/>
  <c r="AG649" i="7" s="1"/>
  <c r="AA649" i="7"/>
  <c r="Z649" i="7"/>
  <c r="Y649" i="7"/>
  <c r="X649" i="7"/>
  <c r="AB649" i="7" s="1"/>
  <c r="V649" i="7"/>
  <c r="U649" i="7"/>
  <c r="T649" i="7"/>
  <c r="S649" i="7"/>
  <c r="W649" i="7" s="1"/>
  <c r="V648" i="7"/>
  <c r="U648" i="7"/>
  <c r="T648" i="7"/>
  <c r="S648" i="7"/>
  <c r="W648" i="7" s="1"/>
  <c r="AE647" i="7"/>
  <c r="V647" i="7"/>
  <c r="U647" i="7"/>
  <c r="T647" i="7"/>
  <c r="S647" i="7"/>
  <c r="W647" i="7" s="1"/>
  <c r="V646" i="7"/>
  <c r="U646" i="7"/>
  <c r="T646" i="7"/>
  <c r="S646" i="7"/>
  <c r="W646" i="7" s="1"/>
  <c r="AE645" i="7"/>
  <c r="V645" i="7"/>
  <c r="U645" i="7"/>
  <c r="T645" i="7"/>
  <c r="S645" i="7"/>
  <c r="W645" i="7" s="1"/>
  <c r="V644" i="7"/>
  <c r="U644" i="7"/>
  <c r="T644" i="7"/>
  <c r="S644" i="7"/>
  <c r="W644" i="7" s="1"/>
  <c r="AE643" i="7"/>
  <c r="AF643" i="7" s="1"/>
  <c r="AG643" i="7" s="1"/>
  <c r="AA643" i="7"/>
  <c r="Z643" i="7"/>
  <c r="Y643" i="7"/>
  <c r="X643" i="7"/>
  <c r="AB643" i="7" s="1"/>
  <c r="V643" i="7"/>
  <c r="U643" i="7"/>
  <c r="T643" i="7"/>
  <c r="S643" i="7"/>
  <c r="W643" i="7" s="1"/>
  <c r="V642" i="7"/>
  <c r="U642" i="7"/>
  <c r="T642" i="7"/>
  <c r="S642" i="7"/>
  <c r="W642" i="7" s="1"/>
  <c r="AE641" i="7"/>
  <c r="V641" i="7"/>
  <c r="U641" i="7"/>
  <c r="T641" i="7"/>
  <c r="S641" i="7"/>
  <c r="W641" i="7" s="1"/>
  <c r="V640" i="7"/>
  <c r="U640" i="7"/>
  <c r="T640" i="7"/>
  <c r="S640" i="7"/>
  <c r="W640" i="7" s="1"/>
  <c r="AE639" i="7"/>
  <c r="V639" i="7"/>
  <c r="U639" i="7"/>
  <c r="T639" i="7"/>
  <c r="S639" i="7"/>
  <c r="W639" i="7" s="1"/>
  <c r="V638" i="7"/>
  <c r="U638" i="7"/>
  <c r="T638" i="7"/>
  <c r="S638" i="7"/>
  <c r="W638" i="7" s="1"/>
  <c r="AE637" i="7"/>
  <c r="AF637" i="7" s="1"/>
  <c r="AG637" i="7" s="1"/>
  <c r="AH637" i="7" s="1"/>
  <c r="AA637" i="7"/>
  <c r="Z637" i="7"/>
  <c r="Y637" i="7"/>
  <c r="X637" i="7"/>
  <c r="AB637" i="7" s="1"/>
  <c r="V637" i="7"/>
  <c r="U637" i="7"/>
  <c r="T637" i="7"/>
  <c r="S637" i="7"/>
  <c r="W637" i="7" s="1"/>
  <c r="V636" i="7"/>
  <c r="U636" i="7"/>
  <c r="T636" i="7"/>
  <c r="S636" i="7"/>
  <c r="W636" i="7" s="1"/>
  <c r="AE635" i="7"/>
  <c r="V635" i="7"/>
  <c r="U635" i="7"/>
  <c r="T635" i="7"/>
  <c r="S635" i="7"/>
  <c r="W635" i="7" s="1"/>
  <c r="V634" i="7"/>
  <c r="U634" i="7"/>
  <c r="T634" i="7"/>
  <c r="S634" i="7"/>
  <c r="W634" i="7" s="1"/>
  <c r="AE633" i="7"/>
  <c r="AF633" i="7" s="1"/>
  <c r="AA633" i="7"/>
  <c r="Z633" i="7"/>
  <c r="Y633" i="7"/>
  <c r="X633" i="7"/>
  <c r="AB633" i="7" s="1"/>
  <c r="V633" i="7"/>
  <c r="U633" i="7"/>
  <c r="T633" i="7"/>
  <c r="S633" i="7"/>
  <c r="W633" i="7" s="1"/>
  <c r="K633" i="7"/>
  <c r="V632" i="7"/>
  <c r="U632" i="7"/>
  <c r="T632" i="7"/>
  <c r="S632" i="7"/>
  <c r="W632" i="7" s="1"/>
  <c r="AE631" i="7"/>
  <c r="V631" i="7"/>
  <c r="U631" i="7"/>
  <c r="T631" i="7"/>
  <c r="S631" i="7"/>
  <c r="W631" i="7" s="1"/>
  <c r="V630" i="7"/>
  <c r="U630" i="7"/>
  <c r="T630" i="7"/>
  <c r="S630" i="7"/>
  <c r="W630" i="7" s="1"/>
  <c r="AE629" i="7"/>
  <c r="AF629" i="7" s="1"/>
  <c r="AG629" i="7" s="1"/>
  <c r="AA629" i="7"/>
  <c r="Z629" i="7"/>
  <c r="Y629" i="7"/>
  <c r="X629" i="7"/>
  <c r="AB629" i="7" s="1"/>
  <c r="V629" i="7"/>
  <c r="U629" i="7"/>
  <c r="T629" i="7"/>
  <c r="S629" i="7"/>
  <c r="W629" i="7" s="1"/>
  <c r="K629" i="7"/>
  <c r="V628" i="7"/>
  <c r="U628" i="7"/>
  <c r="T628" i="7"/>
  <c r="S628" i="7"/>
  <c r="W628" i="7" s="1"/>
  <c r="AE627" i="7"/>
  <c r="V627" i="7"/>
  <c r="U627" i="7"/>
  <c r="T627" i="7"/>
  <c r="S627" i="7"/>
  <c r="W627" i="7" s="1"/>
  <c r="V626" i="7"/>
  <c r="U626" i="7"/>
  <c r="T626" i="7"/>
  <c r="S626" i="7"/>
  <c r="W626" i="7" s="1"/>
  <c r="AE625" i="7"/>
  <c r="V625" i="7"/>
  <c r="U625" i="7"/>
  <c r="T625" i="7"/>
  <c r="S625" i="7"/>
  <c r="W625" i="7" s="1"/>
  <c r="V624" i="7"/>
  <c r="U624" i="7"/>
  <c r="T624" i="7"/>
  <c r="S624" i="7"/>
  <c r="W624" i="7" s="1"/>
  <c r="AE623" i="7"/>
  <c r="AF623" i="7" s="1"/>
  <c r="AG623" i="7" s="1"/>
  <c r="AA623" i="7"/>
  <c r="Z623" i="7"/>
  <c r="Y623" i="7"/>
  <c r="X623" i="7"/>
  <c r="AB623" i="7" s="1"/>
  <c r="V623" i="7"/>
  <c r="U623" i="7"/>
  <c r="T623" i="7"/>
  <c r="S623" i="7"/>
  <c r="W623" i="7" s="1"/>
  <c r="K623" i="7"/>
  <c r="V622" i="7"/>
  <c r="U622" i="7"/>
  <c r="T622" i="7"/>
  <c r="S622" i="7"/>
  <c r="W622" i="7" s="1"/>
  <c r="AE621" i="7"/>
  <c r="V621" i="7"/>
  <c r="U621" i="7"/>
  <c r="T621" i="7"/>
  <c r="S621" i="7"/>
  <c r="W621" i="7" s="1"/>
  <c r="V620" i="7"/>
  <c r="U620" i="7"/>
  <c r="T620" i="7"/>
  <c r="S620" i="7"/>
  <c r="W620" i="7" s="1"/>
  <c r="AE619" i="7"/>
  <c r="V619" i="7"/>
  <c r="U619" i="7"/>
  <c r="T619" i="7"/>
  <c r="S619" i="7"/>
  <c r="W619" i="7" s="1"/>
  <c r="V618" i="7"/>
  <c r="U618" i="7"/>
  <c r="T618" i="7"/>
  <c r="S618" i="7"/>
  <c r="W618" i="7" s="1"/>
  <c r="AE617" i="7"/>
  <c r="V617" i="7"/>
  <c r="U617" i="7"/>
  <c r="T617" i="7"/>
  <c r="S617" i="7"/>
  <c r="W617" i="7" s="1"/>
  <c r="V616" i="7"/>
  <c r="U616" i="7"/>
  <c r="T616" i="7"/>
  <c r="S616" i="7"/>
  <c r="W616" i="7" s="1"/>
  <c r="AE615" i="7"/>
  <c r="AF615" i="7" s="1"/>
  <c r="AA615" i="7"/>
  <c r="Z615" i="7"/>
  <c r="Y615" i="7"/>
  <c r="X615" i="7"/>
  <c r="AB615" i="7" s="1"/>
  <c r="V615" i="7"/>
  <c r="U615" i="7"/>
  <c r="T615" i="7"/>
  <c r="S615" i="7"/>
  <c r="W615" i="7" s="1"/>
  <c r="K615" i="7"/>
  <c r="V614" i="7"/>
  <c r="U614" i="7"/>
  <c r="T614" i="7"/>
  <c r="S614" i="7"/>
  <c r="W614" i="7" s="1"/>
  <c r="AE613" i="7"/>
  <c r="V613" i="7"/>
  <c r="U613" i="7"/>
  <c r="T613" i="7"/>
  <c r="S613" i="7"/>
  <c r="W613" i="7" s="1"/>
  <c r="V612" i="7"/>
  <c r="U612" i="7"/>
  <c r="T612" i="7"/>
  <c r="S612" i="7"/>
  <c r="W612" i="7" s="1"/>
  <c r="AE611" i="7"/>
  <c r="V611" i="7"/>
  <c r="U611" i="7"/>
  <c r="T611" i="7"/>
  <c r="S611" i="7"/>
  <c r="W611" i="7" s="1"/>
  <c r="V610" i="7"/>
  <c r="U610" i="7"/>
  <c r="T610" i="7"/>
  <c r="S610" i="7"/>
  <c r="W610" i="7" s="1"/>
  <c r="AE609" i="7"/>
  <c r="V609" i="7"/>
  <c r="U609" i="7"/>
  <c r="T609" i="7"/>
  <c r="S609" i="7"/>
  <c r="W609" i="7" s="1"/>
  <c r="V608" i="7"/>
  <c r="U608" i="7"/>
  <c r="T608" i="7"/>
  <c r="S608" i="7"/>
  <c r="W608" i="7" s="1"/>
  <c r="AE607" i="7"/>
  <c r="AF607" i="7" s="1"/>
  <c r="AA607" i="7"/>
  <c r="Z607" i="7"/>
  <c r="Y607" i="7"/>
  <c r="X607" i="7"/>
  <c r="AB607" i="7" s="1"/>
  <c r="V607" i="7"/>
  <c r="U607" i="7"/>
  <c r="T607" i="7"/>
  <c r="S607" i="7"/>
  <c r="W607" i="7" s="1"/>
  <c r="K607" i="7"/>
  <c r="V606" i="7"/>
  <c r="U606" i="7"/>
  <c r="T606" i="7"/>
  <c r="S606" i="7"/>
  <c r="W606" i="7" s="1"/>
  <c r="AE605" i="7"/>
  <c r="V605" i="7"/>
  <c r="U605" i="7"/>
  <c r="T605" i="7"/>
  <c r="S605" i="7"/>
  <c r="W605" i="7" s="1"/>
  <c r="V604" i="7"/>
  <c r="U604" i="7"/>
  <c r="T604" i="7"/>
  <c r="S604" i="7"/>
  <c r="W604" i="7" s="1"/>
  <c r="AE603" i="7"/>
  <c r="V603" i="7"/>
  <c r="U603" i="7"/>
  <c r="T603" i="7"/>
  <c r="S603" i="7"/>
  <c r="W603" i="7" s="1"/>
  <c r="V602" i="7"/>
  <c r="U602" i="7"/>
  <c r="T602" i="7"/>
  <c r="S602" i="7"/>
  <c r="W602" i="7" s="1"/>
  <c r="AE601" i="7"/>
  <c r="V601" i="7"/>
  <c r="U601" i="7"/>
  <c r="T601" i="7"/>
  <c r="S601" i="7"/>
  <c r="W601" i="7" s="1"/>
  <c r="V600" i="7"/>
  <c r="U600" i="7"/>
  <c r="T600" i="7"/>
  <c r="S600" i="7"/>
  <c r="W600" i="7" s="1"/>
  <c r="AE599" i="7"/>
  <c r="AF599" i="7" s="1"/>
  <c r="AG599" i="7" s="1"/>
  <c r="AA599" i="7"/>
  <c r="Z599" i="7"/>
  <c r="Y599" i="7"/>
  <c r="X599" i="7"/>
  <c r="AB599" i="7" s="1"/>
  <c r="V599" i="7"/>
  <c r="U599" i="7"/>
  <c r="T599" i="7"/>
  <c r="S599" i="7"/>
  <c r="W599" i="7" s="1"/>
  <c r="K599" i="7"/>
  <c r="V598" i="7"/>
  <c r="U598" i="7"/>
  <c r="T598" i="7"/>
  <c r="S598" i="7"/>
  <c r="W598" i="7" s="1"/>
  <c r="AE597" i="7"/>
  <c r="V597" i="7"/>
  <c r="U597" i="7"/>
  <c r="T597" i="7"/>
  <c r="S597" i="7"/>
  <c r="W597" i="7" s="1"/>
  <c r="V596" i="7"/>
  <c r="U596" i="7"/>
  <c r="T596" i="7"/>
  <c r="S596" i="7"/>
  <c r="W596" i="7" s="1"/>
  <c r="AE595" i="7"/>
  <c r="AF595" i="7" s="1"/>
  <c r="AA595" i="7"/>
  <c r="Z595" i="7"/>
  <c r="Y595" i="7"/>
  <c r="X595" i="7"/>
  <c r="AB595" i="7" s="1"/>
  <c r="V595" i="7"/>
  <c r="U595" i="7"/>
  <c r="T595" i="7"/>
  <c r="S595" i="7"/>
  <c r="W595" i="7" s="1"/>
  <c r="K595" i="7"/>
  <c r="V594" i="7"/>
  <c r="U594" i="7"/>
  <c r="T594" i="7"/>
  <c r="S594" i="7"/>
  <c r="W594" i="7" s="1"/>
  <c r="AE593" i="7"/>
  <c r="V593" i="7"/>
  <c r="U593" i="7"/>
  <c r="T593" i="7"/>
  <c r="S593" i="7"/>
  <c r="W593" i="7" s="1"/>
  <c r="V592" i="7"/>
  <c r="U592" i="7"/>
  <c r="T592" i="7"/>
  <c r="S592" i="7"/>
  <c r="W592" i="7" s="1"/>
  <c r="AE591" i="7"/>
  <c r="AF591" i="7" s="1"/>
  <c r="AG591" i="7" s="1"/>
  <c r="AA591" i="7"/>
  <c r="Z591" i="7"/>
  <c r="Y591" i="7"/>
  <c r="X591" i="7"/>
  <c r="AB591" i="7" s="1"/>
  <c r="V591" i="7"/>
  <c r="U591" i="7"/>
  <c r="T591" i="7"/>
  <c r="S591" i="7"/>
  <c r="W591" i="7" s="1"/>
  <c r="K591" i="7"/>
  <c r="V590" i="7"/>
  <c r="U590" i="7"/>
  <c r="T590" i="7"/>
  <c r="S590" i="7"/>
  <c r="W590" i="7" s="1"/>
  <c r="AE589" i="7"/>
  <c r="V589" i="7"/>
  <c r="U589" i="7"/>
  <c r="T589" i="7"/>
  <c r="S589" i="7"/>
  <c r="W589" i="7" s="1"/>
  <c r="V588" i="7"/>
  <c r="U588" i="7"/>
  <c r="T588" i="7"/>
  <c r="S588" i="7"/>
  <c r="W588" i="7" s="1"/>
  <c r="AE587" i="7"/>
  <c r="V587" i="7"/>
  <c r="U587" i="7"/>
  <c r="T587" i="7"/>
  <c r="S587" i="7"/>
  <c r="W587" i="7" s="1"/>
  <c r="V586" i="7"/>
  <c r="U586" i="7"/>
  <c r="T586" i="7"/>
  <c r="S586" i="7"/>
  <c r="W586" i="7" s="1"/>
  <c r="AE585" i="7"/>
  <c r="V585" i="7"/>
  <c r="U585" i="7"/>
  <c r="T585" i="7"/>
  <c r="S585" i="7"/>
  <c r="W585" i="7" s="1"/>
  <c r="V584" i="7"/>
  <c r="U584" i="7"/>
  <c r="T584" i="7"/>
  <c r="S584" i="7"/>
  <c r="W584" i="7" s="1"/>
  <c r="AE583" i="7"/>
  <c r="AF583" i="7" s="1"/>
  <c r="AG583" i="7" s="1"/>
  <c r="AA583" i="7"/>
  <c r="Z583" i="7"/>
  <c r="Y583" i="7"/>
  <c r="X583" i="7"/>
  <c r="AB583" i="7" s="1"/>
  <c r="V583" i="7"/>
  <c r="U583" i="7"/>
  <c r="T583" i="7"/>
  <c r="S583" i="7"/>
  <c r="W583" i="7" s="1"/>
  <c r="K583" i="7"/>
  <c r="V582" i="7"/>
  <c r="U582" i="7"/>
  <c r="T582" i="7"/>
  <c r="S582" i="7"/>
  <c r="W582" i="7" s="1"/>
  <c r="AE581" i="7"/>
  <c r="V581" i="7"/>
  <c r="U581" i="7"/>
  <c r="T581" i="7"/>
  <c r="S581" i="7"/>
  <c r="W581" i="7" s="1"/>
  <c r="V580" i="7"/>
  <c r="U580" i="7"/>
  <c r="T580" i="7"/>
  <c r="S580" i="7"/>
  <c r="W580" i="7" s="1"/>
  <c r="AE579" i="7"/>
  <c r="V579" i="7"/>
  <c r="U579" i="7"/>
  <c r="T579" i="7"/>
  <c r="S579" i="7"/>
  <c r="W579" i="7" s="1"/>
  <c r="V578" i="7"/>
  <c r="U578" i="7"/>
  <c r="T578" i="7"/>
  <c r="S578" i="7"/>
  <c r="W578" i="7" s="1"/>
  <c r="AE577" i="7"/>
  <c r="AF577" i="7" s="1"/>
  <c r="AA577" i="7"/>
  <c r="Z577" i="7"/>
  <c r="Y577" i="7"/>
  <c r="X577" i="7"/>
  <c r="AB577" i="7" s="1"/>
  <c r="V577" i="7"/>
  <c r="U577" i="7"/>
  <c r="T577" i="7"/>
  <c r="S577" i="7"/>
  <c r="W577" i="7" s="1"/>
  <c r="K577" i="7"/>
  <c r="V576" i="7"/>
  <c r="U576" i="7"/>
  <c r="T576" i="7"/>
  <c r="S576" i="7"/>
  <c r="W576" i="7" s="1"/>
  <c r="AE575" i="7"/>
  <c r="V575" i="7"/>
  <c r="U575" i="7"/>
  <c r="T575" i="7"/>
  <c r="S575" i="7"/>
  <c r="W575" i="7" s="1"/>
  <c r="V574" i="7"/>
  <c r="U574" i="7"/>
  <c r="T574" i="7"/>
  <c r="S574" i="7"/>
  <c r="W574" i="7" s="1"/>
  <c r="AE573" i="7"/>
  <c r="V573" i="7"/>
  <c r="U573" i="7"/>
  <c r="T573" i="7"/>
  <c r="S573" i="7"/>
  <c r="W573" i="7" s="1"/>
  <c r="V572" i="7"/>
  <c r="U572" i="7"/>
  <c r="T572" i="7"/>
  <c r="S572" i="7"/>
  <c r="W572" i="7" s="1"/>
  <c r="AE571" i="7"/>
  <c r="AF571" i="7" s="1"/>
  <c r="AG571" i="7" s="1"/>
  <c r="AA571" i="7"/>
  <c r="Z571" i="7"/>
  <c r="Y571" i="7"/>
  <c r="X571" i="7"/>
  <c r="AB571" i="7" s="1"/>
  <c r="V571" i="7"/>
  <c r="U571" i="7"/>
  <c r="T571" i="7"/>
  <c r="S571" i="7"/>
  <c r="W571" i="7" s="1"/>
  <c r="K571" i="7"/>
  <c r="V570" i="7"/>
  <c r="U570" i="7"/>
  <c r="T570" i="7"/>
  <c r="S570" i="7"/>
  <c r="W570" i="7" s="1"/>
  <c r="AE569" i="7"/>
  <c r="V569" i="7"/>
  <c r="U569" i="7"/>
  <c r="T569" i="7"/>
  <c r="S569" i="7"/>
  <c r="W569" i="7" s="1"/>
  <c r="V568" i="7"/>
  <c r="U568" i="7"/>
  <c r="T568" i="7"/>
  <c r="S568" i="7"/>
  <c r="W568" i="7" s="1"/>
  <c r="AE567" i="7"/>
  <c r="V567" i="7"/>
  <c r="U567" i="7"/>
  <c r="T567" i="7"/>
  <c r="S567" i="7"/>
  <c r="W567" i="7" s="1"/>
  <c r="V566" i="7"/>
  <c r="U566" i="7"/>
  <c r="T566" i="7"/>
  <c r="S566" i="7"/>
  <c r="W566" i="7" s="1"/>
  <c r="AE565" i="7"/>
  <c r="V565" i="7"/>
  <c r="U565" i="7"/>
  <c r="T565" i="7"/>
  <c r="S565" i="7"/>
  <c r="W565" i="7" s="1"/>
  <c r="V564" i="7"/>
  <c r="U564" i="7"/>
  <c r="T564" i="7"/>
  <c r="S564" i="7"/>
  <c r="W564" i="7" s="1"/>
  <c r="AE563" i="7"/>
  <c r="AF563" i="7" s="1"/>
  <c r="AA563" i="7"/>
  <c r="Z563" i="7"/>
  <c r="Y563" i="7"/>
  <c r="X563" i="7"/>
  <c r="AB563" i="7" s="1"/>
  <c r="V563" i="7"/>
  <c r="U563" i="7"/>
  <c r="T563" i="7"/>
  <c r="S563" i="7"/>
  <c r="W563" i="7" s="1"/>
  <c r="K563" i="7"/>
  <c r="V562" i="7"/>
  <c r="U562" i="7"/>
  <c r="T562" i="7"/>
  <c r="S562" i="7"/>
  <c r="W562" i="7" s="1"/>
  <c r="AE561" i="7"/>
  <c r="V561" i="7"/>
  <c r="U561" i="7"/>
  <c r="T561" i="7"/>
  <c r="S561" i="7"/>
  <c r="W561" i="7" s="1"/>
  <c r="V560" i="7"/>
  <c r="U560" i="7"/>
  <c r="T560" i="7"/>
  <c r="S560" i="7"/>
  <c r="W560" i="7" s="1"/>
  <c r="AE559" i="7"/>
  <c r="V559" i="7"/>
  <c r="U559" i="7"/>
  <c r="T559" i="7"/>
  <c r="S559" i="7"/>
  <c r="W559" i="7" s="1"/>
  <c r="V558" i="7"/>
  <c r="U558" i="7"/>
  <c r="T558" i="7"/>
  <c r="S558" i="7"/>
  <c r="W558" i="7" s="1"/>
  <c r="AE557" i="7"/>
  <c r="V557" i="7"/>
  <c r="U557" i="7"/>
  <c r="T557" i="7"/>
  <c r="S557" i="7"/>
  <c r="W557" i="7" s="1"/>
  <c r="V556" i="7"/>
  <c r="U556" i="7"/>
  <c r="T556" i="7"/>
  <c r="S556" i="7"/>
  <c r="W556" i="7" s="1"/>
  <c r="AE555" i="7"/>
  <c r="AF555" i="7" s="1"/>
  <c r="AG555" i="7" s="1"/>
  <c r="AA555" i="7"/>
  <c r="Z555" i="7"/>
  <c r="Y555" i="7"/>
  <c r="X555" i="7"/>
  <c r="AB555" i="7" s="1"/>
  <c r="V555" i="7"/>
  <c r="U555" i="7"/>
  <c r="T555" i="7"/>
  <c r="S555" i="7"/>
  <c r="W555" i="7" s="1"/>
  <c r="K555" i="7"/>
  <c r="V554" i="7"/>
  <c r="U554" i="7"/>
  <c r="T554" i="7"/>
  <c r="S554" i="7"/>
  <c r="W554" i="7" s="1"/>
  <c r="AE553" i="7"/>
  <c r="V553" i="7"/>
  <c r="U553" i="7"/>
  <c r="T553" i="7"/>
  <c r="S553" i="7"/>
  <c r="W553" i="7" s="1"/>
  <c r="V552" i="7"/>
  <c r="U552" i="7"/>
  <c r="T552" i="7"/>
  <c r="S552" i="7"/>
  <c r="W552" i="7" s="1"/>
  <c r="AE551" i="7"/>
  <c r="V551" i="7"/>
  <c r="U551" i="7"/>
  <c r="T551" i="7"/>
  <c r="S551" i="7"/>
  <c r="W551" i="7" s="1"/>
  <c r="V550" i="7"/>
  <c r="U550" i="7"/>
  <c r="T550" i="7"/>
  <c r="S550" i="7"/>
  <c r="W550" i="7" s="1"/>
  <c r="AE549" i="7"/>
  <c r="V549" i="7"/>
  <c r="U549" i="7"/>
  <c r="T549" i="7"/>
  <c r="S549" i="7"/>
  <c r="W549" i="7" s="1"/>
  <c r="V548" i="7"/>
  <c r="U548" i="7"/>
  <c r="T548" i="7"/>
  <c r="S548" i="7"/>
  <c r="W548" i="7" s="1"/>
  <c r="AE547" i="7"/>
  <c r="AF547" i="7" s="1"/>
  <c r="AA547" i="7"/>
  <c r="Z547" i="7"/>
  <c r="Y547" i="7"/>
  <c r="X547" i="7"/>
  <c r="AB547" i="7" s="1"/>
  <c r="V547" i="7"/>
  <c r="U547" i="7"/>
  <c r="T547" i="7"/>
  <c r="S547" i="7"/>
  <c r="W547" i="7" s="1"/>
  <c r="K547" i="7"/>
  <c r="V546" i="7"/>
  <c r="U546" i="7"/>
  <c r="T546" i="7"/>
  <c r="S546" i="7"/>
  <c r="W546" i="7" s="1"/>
  <c r="AE545" i="7"/>
  <c r="V545" i="7"/>
  <c r="U545" i="7"/>
  <c r="T545" i="7"/>
  <c r="S545" i="7"/>
  <c r="W545" i="7" s="1"/>
  <c r="V544" i="7"/>
  <c r="U544" i="7"/>
  <c r="T544" i="7"/>
  <c r="S544" i="7"/>
  <c r="W544" i="7" s="1"/>
  <c r="AE543" i="7"/>
  <c r="V543" i="7"/>
  <c r="U543" i="7"/>
  <c r="T543" i="7"/>
  <c r="S543" i="7"/>
  <c r="W543" i="7" s="1"/>
  <c r="V542" i="7"/>
  <c r="U542" i="7"/>
  <c r="T542" i="7"/>
  <c r="S542" i="7"/>
  <c r="W542" i="7" s="1"/>
  <c r="AE541" i="7"/>
  <c r="V541" i="7"/>
  <c r="U541" i="7"/>
  <c r="T541" i="7"/>
  <c r="S541" i="7"/>
  <c r="W541" i="7" s="1"/>
  <c r="V540" i="7"/>
  <c r="U540" i="7"/>
  <c r="T540" i="7"/>
  <c r="S540" i="7"/>
  <c r="W540" i="7" s="1"/>
  <c r="AE539" i="7"/>
  <c r="AF539" i="7" s="1"/>
  <c r="AG539" i="7" s="1"/>
  <c r="AA539" i="7"/>
  <c r="Z539" i="7"/>
  <c r="Y539" i="7"/>
  <c r="X539" i="7"/>
  <c r="AB539" i="7" s="1"/>
  <c r="V539" i="7"/>
  <c r="U539" i="7"/>
  <c r="T539" i="7"/>
  <c r="S539" i="7"/>
  <c r="W539" i="7" s="1"/>
  <c r="K539" i="7"/>
  <c r="V538" i="7"/>
  <c r="U538" i="7"/>
  <c r="T538" i="7"/>
  <c r="S538" i="7"/>
  <c r="W538" i="7" s="1"/>
  <c r="AE537" i="7"/>
  <c r="V537" i="7"/>
  <c r="U537" i="7"/>
  <c r="T537" i="7"/>
  <c r="S537" i="7"/>
  <c r="W537" i="7" s="1"/>
  <c r="V536" i="7"/>
  <c r="U536" i="7"/>
  <c r="T536" i="7"/>
  <c r="S536" i="7"/>
  <c r="W536" i="7" s="1"/>
  <c r="AE535" i="7"/>
  <c r="V535" i="7"/>
  <c r="U535" i="7"/>
  <c r="T535" i="7"/>
  <c r="S535" i="7"/>
  <c r="W535" i="7" s="1"/>
  <c r="V534" i="7"/>
  <c r="U534" i="7"/>
  <c r="T534" i="7"/>
  <c r="S534" i="7"/>
  <c r="W534" i="7" s="1"/>
  <c r="AE533" i="7"/>
  <c r="V533" i="7"/>
  <c r="U533" i="7"/>
  <c r="T533" i="7"/>
  <c r="S533" i="7"/>
  <c r="W533" i="7" s="1"/>
  <c r="V532" i="7"/>
  <c r="U532" i="7"/>
  <c r="T532" i="7"/>
  <c r="S532" i="7"/>
  <c r="W532" i="7" s="1"/>
  <c r="AE531" i="7"/>
  <c r="AF531" i="7" s="1"/>
  <c r="AG531" i="7" s="1"/>
  <c r="AA531" i="7"/>
  <c r="Z531" i="7"/>
  <c r="Y531" i="7"/>
  <c r="X531" i="7"/>
  <c r="AB531" i="7" s="1"/>
  <c r="V531" i="7"/>
  <c r="U531" i="7"/>
  <c r="T531" i="7"/>
  <c r="S531" i="7"/>
  <c r="W531" i="7" s="1"/>
  <c r="K531" i="7"/>
  <c r="V530" i="7"/>
  <c r="U530" i="7"/>
  <c r="T530" i="7"/>
  <c r="S530" i="7"/>
  <c r="W530" i="7" s="1"/>
  <c r="AE529" i="7"/>
  <c r="V529" i="7"/>
  <c r="U529" i="7"/>
  <c r="T529" i="7"/>
  <c r="S529" i="7"/>
  <c r="W529" i="7" s="1"/>
  <c r="V528" i="7"/>
  <c r="U528" i="7"/>
  <c r="T528" i="7"/>
  <c r="S528" i="7"/>
  <c r="W528" i="7" s="1"/>
  <c r="AE527" i="7"/>
  <c r="AF527" i="7" s="1"/>
  <c r="AG527" i="7" s="1"/>
  <c r="AA527" i="7"/>
  <c r="Z527" i="7"/>
  <c r="Y527" i="7"/>
  <c r="X527" i="7"/>
  <c r="AB527" i="7" s="1"/>
  <c r="V527" i="7"/>
  <c r="U527" i="7"/>
  <c r="T527" i="7"/>
  <c r="S527" i="7"/>
  <c r="W527" i="7" s="1"/>
  <c r="K527" i="7"/>
  <c r="V526" i="7"/>
  <c r="U526" i="7"/>
  <c r="T526" i="7"/>
  <c r="S526" i="7"/>
  <c r="W526" i="7" s="1"/>
  <c r="AE525" i="7"/>
  <c r="V525" i="7"/>
  <c r="U525" i="7"/>
  <c r="T525" i="7"/>
  <c r="S525" i="7"/>
  <c r="W525" i="7" s="1"/>
  <c r="V524" i="7"/>
  <c r="U524" i="7"/>
  <c r="T524" i="7"/>
  <c r="S524" i="7"/>
  <c r="W524" i="7" s="1"/>
  <c r="AE523" i="7"/>
  <c r="V523" i="7"/>
  <c r="U523" i="7"/>
  <c r="T523" i="7"/>
  <c r="S523" i="7"/>
  <c r="W523" i="7" s="1"/>
  <c r="V522" i="7"/>
  <c r="U522" i="7"/>
  <c r="T522" i="7"/>
  <c r="S522" i="7"/>
  <c r="W522" i="7" s="1"/>
  <c r="AE521" i="7"/>
  <c r="V521" i="7"/>
  <c r="U521" i="7"/>
  <c r="T521" i="7"/>
  <c r="S521" i="7"/>
  <c r="W521" i="7" s="1"/>
  <c r="V520" i="7"/>
  <c r="U520" i="7"/>
  <c r="T520" i="7"/>
  <c r="S520" i="7"/>
  <c r="W520" i="7" s="1"/>
  <c r="AE519" i="7"/>
  <c r="V519" i="7"/>
  <c r="U519" i="7"/>
  <c r="T519" i="7"/>
  <c r="S519" i="7"/>
  <c r="W519" i="7" s="1"/>
  <c r="V518" i="7"/>
  <c r="U518" i="7"/>
  <c r="T518" i="7"/>
  <c r="S518" i="7"/>
  <c r="W518" i="7" s="1"/>
  <c r="AE517" i="7"/>
  <c r="V517" i="7"/>
  <c r="U517" i="7"/>
  <c r="T517" i="7"/>
  <c r="S517" i="7"/>
  <c r="W517" i="7" s="1"/>
  <c r="V516" i="7"/>
  <c r="U516" i="7"/>
  <c r="T516" i="7"/>
  <c r="S516" i="7"/>
  <c r="W516" i="7" s="1"/>
  <c r="AE515" i="7"/>
  <c r="V515" i="7"/>
  <c r="U515" i="7"/>
  <c r="T515" i="7"/>
  <c r="S515" i="7"/>
  <c r="W515" i="7" s="1"/>
  <c r="V514" i="7"/>
  <c r="U514" i="7"/>
  <c r="T514" i="7"/>
  <c r="S514" i="7"/>
  <c r="W514" i="7" s="1"/>
  <c r="AE513" i="7"/>
  <c r="V513" i="7"/>
  <c r="U513" i="7"/>
  <c r="T513" i="7"/>
  <c r="S513" i="7"/>
  <c r="W513" i="7" s="1"/>
  <c r="V512" i="7"/>
  <c r="U512" i="7"/>
  <c r="T512" i="7"/>
  <c r="S512" i="7"/>
  <c r="W512" i="7" s="1"/>
  <c r="AE511" i="7"/>
  <c r="AF511" i="7" s="1"/>
  <c r="AG511" i="7" s="1"/>
  <c r="AA511" i="7"/>
  <c r="Z511" i="7"/>
  <c r="Y511" i="7"/>
  <c r="X511" i="7"/>
  <c r="AB511" i="7" s="1"/>
  <c r="V511" i="7"/>
  <c r="U511" i="7"/>
  <c r="T511" i="7"/>
  <c r="S511" i="7"/>
  <c r="W511" i="7" s="1"/>
  <c r="K511" i="7"/>
  <c r="V510" i="7"/>
  <c r="U510" i="7"/>
  <c r="T510" i="7"/>
  <c r="S510" i="7"/>
  <c r="W510" i="7" s="1"/>
  <c r="AE509" i="7"/>
  <c r="V509" i="7"/>
  <c r="U509" i="7"/>
  <c r="T509" i="7"/>
  <c r="S509" i="7"/>
  <c r="W509" i="7" s="1"/>
  <c r="V508" i="7"/>
  <c r="U508" i="7"/>
  <c r="T508" i="7"/>
  <c r="S508" i="7"/>
  <c r="W508" i="7" s="1"/>
  <c r="AE507" i="7"/>
  <c r="AF507" i="7" s="1"/>
  <c r="AA507" i="7"/>
  <c r="Z507" i="7"/>
  <c r="Y507" i="7"/>
  <c r="X507" i="7"/>
  <c r="AB507" i="7" s="1"/>
  <c r="V507" i="7"/>
  <c r="U507" i="7"/>
  <c r="T507" i="7"/>
  <c r="S507" i="7"/>
  <c r="W507" i="7" s="1"/>
  <c r="K507" i="7"/>
  <c r="V506" i="7"/>
  <c r="U506" i="7"/>
  <c r="T506" i="7"/>
  <c r="S506" i="7"/>
  <c r="W506" i="7" s="1"/>
  <c r="AE505" i="7"/>
  <c r="V505" i="7"/>
  <c r="U505" i="7"/>
  <c r="T505" i="7"/>
  <c r="S505" i="7"/>
  <c r="W505" i="7" s="1"/>
  <c r="V504" i="7"/>
  <c r="U504" i="7"/>
  <c r="T504" i="7"/>
  <c r="S504" i="7"/>
  <c r="W504" i="7" s="1"/>
  <c r="AE503" i="7"/>
  <c r="V503" i="7"/>
  <c r="U503" i="7"/>
  <c r="T503" i="7"/>
  <c r="S503" i="7"/>
  <c r="W503" i="7" s="1"/>
  <c r="V502" i="7"/>
  <c r="U502" i="7"/>
  <c r="T502" i="7"/>
  <c r="S502" i="7"/>
  <c r="W502" i="7" s="1"/>
  <c r="AE501" i="7"/>
  <c r="V501" i="7"/>
  <c r="U501" i="7"/>
  <c r="T501" i="7"/>
  <c r="S501" i="7"/>
  <c r="W501" i="7" s="1"/>
  <c r="V500" i="7"/>
  <c r="U500" i="7"/>
  <c r="T500" i="7"/>
  <c r="S500" i="7"/>
  <c r="W500" i="7" s="1"/>
  <c r="AE499" i="7"/>
  <c r="AF499" i="7" s="1"/>
  <c r="AG499" i="7" s="1"/>
  <c r="AA499" i="7"/>
  <c r="Z499" i="7"/>
  <c r="Y499" i="7"/>
  <c r="X499" i="7"/>
  <c r="AB499" i="7" s="1"/>
  <c r="V499" i="7"/>
  <c r="U499" i="7"/>
  <c r="T499" i="7"/>
  <c r="S499" i="7"/>
  <c r="W499" i="7" s="1"/>
  <c r="K499" i="7"/>
  <c r="V498" i="7"/>
  <c r="U498" i="7"/>
  <c r="T498" i="7"/>
  <c r="S498" i="7"/>
  <c r="W498" i="7" s="1"/>
  <c r="AE497" i="7"/>
  <c r="V497" i="7"/>
  <c r="U497" i="7"/>
  <c r="T497" i="7"/>
  <c r="S497" i="7"/>
  <c r="W497" i="7" s="1"/>
  <c r="V496" i="7"/>
  <c r="U496" i="7"/>
  <c r="T496" i="7"/>
  <c r="S496" i="7"/>
  <c r="W496" i="7" s="1"/>
  <c r="AE495" i="7"/>
  <c r="AF495" i="7" s="1"/>
  <c r="AG495" i="7" s="1"/>
  <c r="AA495" i="7"/>
  <c r="Z495" i="7"/>
  <c r="Y495" i="7"/>
  <c r="X495" i="7"/>
  <c r="AB495" i="7" s="1"/>
  <c r="V495" i="7"/>
  <c r="U495" i="7"/>
  <c r="T495" i="7"/>
  <c r="S495" i="7"/>
  <c r="W495" i="7" s="1"/>
  <c r="K495" i="7"/>
  <c r="V494" i="7"/>
  <c r="U494" i="7"/>
  <c r="T494" i="7"/>
  <c r="S494" i="7"/>
  <c r="W494" i="7" s="1"/>
  <c r="AE493" i="7"/>
  <c r="V493" i="7"/>
  <c r="U493" i="7"/>
  <c r="T493" i="7"/>
  <c r="S493" i="7"/>
  <c r="W493" i="7" s="1"/>
  <c r="V492" i="7"/>
  <c r="U492" i="7"/>
  <c r="T492" i="7"/>
  <c r="S492" i="7"/>
  <c r="W492" i="7" s="1"/>
  <c r="AE491" i="7"/>
  <c r="V491" i="7"/>
  <c r="U491" i="7"/>
  <c r="T491" i="7"/>
  <c r="S491" i="7"/>
  <c r="W491" i="7" s="1"/>
  <c r="V490" i="7"/>
  <c r="U490" i="7"/>
  <c r="T490" i="7"/>
  <c r="S490" i="7"/>
  <c r="W490" i="7" s="1"/>
  <c r="AE489" i="7"/>
  <c r="V489" i="7"/>
  <c r="U489" i="7"/>
  <c r="T489" i="7"/>
  <c r="S489" i="7"/>
  <c r="W489" i="7" s="1"/>
  <c r="V488" i="7"/>
  <c r="U488" i="7"/>
  <c r="T488" i="7"/>
  <c r="S488" i="7"/>
  <c r="W488" i="7" s="1"/>
  <c r="AE487" i="7"/>
  <c r="AF487" i="7" s="1"/>
  <c r="AG487" i="7" s="1"/>
  <c r="AA487" i="7"/>
  <c r="Z487" i="7"/>
  <c r="Y487" i="7"/>
  <c r="X487" i="7"/>
  <c r="AB487" i="7" s="1"/>
  <c r="V487" i="7"/>
  <c r="U487" i="7"/>
  <c r="T487" i="7"/>
  <c r="S487" i="7"/>
  <c r="W487" i="7" s="1"/>
  <c r="K487" i="7"/>
  <c r="V486" i="7"/>
  <c r="U486" i="7"/>
  <c r="T486" i="7"/>
  <c r="S486" i="7"/>
  <c r="W486" i="7" s="1"/>
  <c r="AE485" i="7"/>
  <c r="V485" i="7"/>
  <c r="U485" i="7"/>
  <c r="T485" i="7"/>
  <c r="S485" i="7"/>
  <c r="W485" i="7" s="1"/>
  <c r="V484" i="7"/>
  <c r="U484" i="7"/>
  <c r="T484" i="7"/>
  <c r="S484" i="7"/>
  <c r="W484" i="7" s="1"/>
  <c r="AE483" i="7"/>
  <c r="AF483" i="7" s="1"/>
  <c r="AG483" i="7" s="1"/>
  <c r="AA483" i="7"/>
  <c r="Z483" i="7"/>
  <c r="Y483" i="7"/>
  <c r="X483" i="7"/>
  <c r="AB483" i="7" s="1"/>
  <c r="V483" i="7"/>
  <c r="U483" i="7"/>
  <c r="T483" i="7"/>
  <c r="S483" i="7"/>
  <c r="W483" i="7" s="1"/>
  <c r="K483" i="7"/>
  <c r="V482" i="7"/>
  <c r="U482" i="7"/>
  <c r="T482" i="7"/>
  <c r="S482" i="7"/>
  <c r="W482" i="7" s="1"/>
  <c r="AE481" i="7"/>
  <c r="V481" i="7"/>
  <c r="U481" i="7"/>
  <c r="T481" i="7"/>
  <c r="S481" i="7"/>
  <c r="W481" i="7" s="1"/>
  <c r="V480" i="7"/>
  <c r="U480" i="7"/>
  <c r="T480" i="7"/>
  <c r="S480" i="7"/>
  <c r="W480" i="7" s="1"/>
  <c r="AE479" i="7"/>
  <c r="V479" i="7"/>
  <c r="U479" i="7"/>
  <c r="T479" i="7"/>
  <c r="S479" i="7"/>
  <c r="W479" i="7" s="1"/>
  <c r="V478" i="7"/>
  <c r="U478" i="7"/>
  <c r="T478" i="7"/>
  <c r="S478" i="7"/>
  <c r="W478" i="7" s="1"/>
  <c r="AE477" i="7"/>
  <c r="AF477" i="7" s="1"/>
  <c r="AA477" i="7"/>
  <c r="K477" i="7" s="1"/>
  <c r="Z477" i="7"/>
  <c r="Y477" i="7"/>
  <c r="X477" i="7"/>
  <c r="AB477" i="7" s="1"/>
  <c r="V477" i="7"/>
  <c r="U477" i="7"/>
  <c r="T477" i="7"/>
  <c r="S477" i="7"/>
  <c r="W477" i="7" s="1"/>
  <c r="V476" i="7"/>
  <c r="U476" i="7"/>
  <c r="T476" i="7"/>
  <c r="S476" i="7"/>
  <c r="W476" i="7" s="1"/>
  <c r="AE475" i="7"/>
  <c r="V475" i="7"/>
  <c r="U475" i="7"/>
  <c r="T475" i="7"/>
  <c r="S475" i="7"/>
  <c r="W475" i="7" s="1"/>
  <c r="V474" i="7"/>
  <c r="U474" i="7"/>
  <c r="T474" i="7"/>
  <c r="S474" i="7"/>
  <c r="W474" i="7" s="1"/>
  <c r="AE473" i="7"/>
  <c r="AF473" i="7" s="1"/>
  <c r="AA473" i="7"/>
  <c r="Z473" i="7"/>
  <c r="Y473" i="7"/>
  <c r="X473" i="7"/>
  <c r="AB473" i="7" s="1"/>
  <c r="V473" i="7"/>
  <c r="U473" i="7"/>
  <c r="T473" i="7"/>
  <c r="S473" i="7"/>
  <c r="W473" i="7" s="1"/>
  <c r="K473" i="7"/>
  <c r="V472" i="7"/>
  <c r="U472" i="7"/>
  <c r="T472" i="7"/>
  <c r="S472" i="7"/>
  <c r="W472" i="7" s="1"/>
  <c r="AE471" i="7"/>
  <c r="AF471" i="7" s="1"/>
  <c r="AA471" i="7"/>
  <c r="Z471" i="7"/>
  <c r="Y471" i="7"/>
  <c r="X471" i="7"/>
  <c r="AB471" i="7" s="1"/>
  <c r="V471" i="7"/>
  <c r="U471" i="7"/>
  <c r="T471" i="7"/>
  <c r="S471" i="7"/>
  <c r="W471" i="7" s="1"/>
  <c r="K471" i="7"/>
  <c r="V470" i="7"/>
  <c r="U470" i="7"/>
  <c r="T470" i="7"/>
  <c r="S470" i="7"/>
  <c r="W470" i="7" s="1"/>
  <c r="AE469" i="7"/>
  <c r="AF469" i="7" s="1"/>
  <c r="AG469" i="7" s="1"/>
  <c r="AH469" i="7" s="1"/>
  <c r="AA469" i="7"/>
  <c r="Z469" i="7"/>
  <c r="Y469" i="7"/>
  <c r="X469" i="7"/>
  <c r="AB469" i="7" s="1"/>
  <c r="V469" i="7"/>
  <c r="U469" i="7"/>
  <c r="T469" i="7"/>
  <c r="S469" i="7"/>
  <c r="W469" i="7" s="1"/>
  <c r="K469" i="7"/>
  <c r="V468" i="7"/>
  <c r="U468" i="7"/>
  <c r="T468" i="7"/>
  <c r="S468" i="7"/>
  <c r="W468" i="7" s="1"/>
  <c r="AE467" i="7"/>
  <c r="V467" i="7"/>
  <c r="U467" i="7"/>
  <c r="T467" i="7"/>
  <c r="S467" i="7"/>
  <c r="W467" i="7" s="1"/>
  <c r="V466" i="7"/>
  <c r="U466" i="7"/>
  <c r="T466" i="7"/>
  <c r="S466" i="7"/>
  <c r="W466" i="7" s="1"/>
  <c r="AE465" i="7"/>
  <c r="AF465" i="7" s="1"/>
  <c r="AB465" i="7"/>
  <c r="AA465" i="7"/>
  <c r="Z465" i="7"/>
  <c r="Y465" i="7"/>
  <c r="X465" i="7"/>
  <c r="V465" i="7"/>
  <c r="U465" i="7"/>
  <c r="T465" i="7"/>
  <c r="S465" i="7"/>
  <c r="W465" i="7" s="1"/>
  <c r="V464" i="7"/>
  <c r="U464" i="7"/>
  <c r="T464" i="7"/>
  <c r="S464" i="7"/>
  <c r="W464" i="7" s="1"/>
  <c r="AE463" i="7"/>
  <c r="V463" i="7"/>
  <c r="U463" i="7"/>
  <c r="T463" i="7"/>
  <c r="S463" i="7"/>
  <c r="W463" i="7" s="1"/>
  <c r="V462" i="7"/>
  <c r="U462" i="7"/>
  <c r="T462" i="7"/>
  <c r="S462" i="7"/>
  <c r="W462" i="7" s="1"/>
  <c r="AE461" i="7"/>
  <c r="V461" i="7"/>
  <c r="U461" i="7"/>
  <c r="T461" i="7"/>
  <c r="S461" i="7"/>
  <c r="W461" i="7" s="1"/>
  <c r="V460" i="7"/>
  <c r="U460" i="7"/>
  <c r="T460" i="7"/>
  <c r="S460" i="7"/>
  <c r="W460" i="7" s="1"/>
  <c r="AE459" i="7"/>
  <c r="V459" i="7"/>
  <c r="U459" i="7"/>
  <c r="T459" i="7"/>
  <c r="S459" i="7"/>
  <c r="W459" i="7" s="1"/>
  <c r="V458" i="7"/>
  <c r="U458" i="7"/>
  <c r="T458" i="7"/>
  <c r="S458" i="7"/>
  <c r="W458" i="7" s="1"/>
  <c r="AE457" i="7"/>
  <c r="AF457" i="7" s="1"/>
  <c r="AG457" i="7" s="1"/>
  <c r="AA457" i="7"/>
  <c r="Z457" i="7"/>
  <c r="Y457" i="7"/>
  <c r="X457" i="7"/>
  <c r="AB457" i="7" s="1"/>
  <c r="V457" i="7"/>
  <c r="U457" i="7"/>
  <c r="T457" i="7"/>
  <c r="S457" i="7"/>
  <c r="W457" i="7" s="1"/>
  <c r="V456" i="7"/>
  <c r="U456" i="7"/>
  <c r="T456" i="7"/>
  <c r="S456" i="7"/>
  <c r="W456" i="7" s="1"/>
  <c r="AE455" i="7"/>
  <c r="V455" i="7"/>
  <c r="U455" i="7"/>
  <c r="T455" i="7"/>
  <c r="S455" i="7"/>
  <c r="W455" i="7" s="1"/>
  <c r="V454" i="7"/>
  <c r="U454" i="7"/>
  <c r="T454" i="7"/>
  <c r="S454" i="7"/>
  <c r="W454" i="7" s="1"/>
  <c r="AE453" i="7"/>
  <c r="V453" i="7"/>
  <c r="U453" i="7"/>
  <c r="T453" i="7"/>
  <c r="S453" i="7"/>
  <c r="W453" i="7" s="1"/>
  <c r="V452" i="7"/>
  <c r="U452" i="7"/>
  <c r="T452" i="7"/>
  <c r="S452" i="7"/>
  <c r="W452" i="7" s="1"/>
  <c r="AE451" i="7"/>
  <c r="AF451" i="7" s="1"/>
  <c r="AG451" i="7" s="1"/>
  <c r="AA451" i="7"/>
  <c r="Z451" i="7"/>
  <c r="Y451" i="7"/>
  <c r="X451" i="7"/>
  <c r="AB451" i="7" s="1"/>
  <c r="V451" i="7"/>
  <c r="U451" i="7"/>
  <c r="T451" i="7"/>
  <c r="S451" i="7"/>
  <c r="W451" i="7" s="1"/>
  <c r="V450" i="7"/>
  <c r="U450" i="7"/>
  <c r="T450" i="7"/>
  <c r="S450" i="7"/>
  <c r="W450" i="7" s="1"/>
  <c r="AE449" i="7"/>
  <c r="V449" i="7"/>
  <c r="U449" i="7"/>
  <c r="T449" i="7"/>
  <c r="S449" i="7"/>
  <c r="W449" i="7" s="1"/>
  <c r="V448" i="7"/>
  <c r="U448" i="7"/>
  <c r="T448" i="7"/>
  <c r="S448" i="7"/>
  <c r="W448" i="7" s="1"/>
  <c r="AE447" i="7"/>
  <c r="V447" i="7"/>
  <c r="U447" i="7"/>
  <c r="T447" i="7"/>
  <c r="S447" i="7"/>
  <c r="W447" i="7" s="1"/>
  <c r="V446" i="7"/>
  <c r="U446" i="7"/>
  <c r="T446" i="7"/>
  <c r="S446" i="7"/>
  <c r="W446" i="7" s="1"/>
  <c r="AE445" i="7"/>
  <c r="V445" i="7"/>
  <c r="U445" i="7"/>
  <c r="T445" i="7"/>
  <c r="S445" i="7"/>
  <c r="W445" i="7" s="1"/>
  <c r="V444" i="7"/>
  <c r="U444" i="7"/>
  <c r="T444" i="7"/>
  <c r="S444" i="7"/>
  <c r="W444" i="7" s="1"/>
  <c r="AE443" i="7"/>
  <c r="AF443" i="7" s="1"/>
  <c r="AA443" i="7"/>
  <c r="Z443" i="7"/>
  <c r="Y443" i="7"/>
  <c r="X443" i="7"/>
  <c r="AB443" i="7" s="1"/>
  <c r="V443" i="7"/>
  <c r="U443" i="7"/>
  <c r="T443" i="7"/>
  <c r="S443" i="7"/>
  <c r="W443" i="7" s="1"/>
  <c r="V442" i="7"/>
  <c r="U442" i="7"/>
  <c r="T442" i="7"/>
  <c r="S442" i="7"/>
  <c r="W442" i="7" s="1"/>
  <c r="AE441" i="7"/>
  <c r="V441" i="7"/>
  <c r="U441" i="7"/>
  <c r="T441" i="7"/>
  <c r="S441" i="7"/>
  <c r="W441" i="7" s="1"/>
  <c r="V440" i="7"/>
  <c r="U440" i="7"/>
  <c r="T440" i="7"/>
  <c r="S440" i="7"/>
  <c r="W440" i="7" s="1"/>
  <c r="AE439" i="7"/>
  <c r="V439" i="7"/>
  <c r="U439" i="7"/>
  <c r="T439" i="7"/>
  <c r="S439" i="7"/>
  <c r="W439" i="7" s="1"/>
  <c r="V438" i="7"/>
  <c r="U438" i="7"/>
  <c r="T438" i="7"/>
  <c r="S438" i="7"/>
  <c r="W438" i="7" s="1"/>
  <c r="AE437" i="7"/>
  <c r="AF437" i="7" s="1"/>
  <c r="AA437" i="7"/>
  <c r="Z437" i="7"/>
  <c r="Y437" i="7"/>
  <c r="X437" i="7"/>
  <c r="AB437" i="7" s="1"/>
  <c r="V437" i="7"/>
  <c r="U437" i="7"/>
  <c r="T437" i="7"/>
  <c r="S437" i="7"/>
  <c r="W437" i="7" s="1"/>
  <c r="V436" i="7"/>
  <c r="U436" i="7"/>
  <c r="T436" i="7"/>
  <c r="S436" i="7"/>
  <c r="W436" i="7" s="1"/>
  <c r="AE435" i="7"/>
  <c r="V435" i="7"/>
  <c r="U435" i="7"/>
  <c r="T435" i="7"/>
  <c r="S435" i="7"/>
  <c r="W435" i="7" s="1"/>
  <c r="V434" i="7"/>
  <c r="U434" i="7"/>
  <c r="T434" i="7"/>
  <c r="S434" i="7"/>
  <c r="W434" i="7" s="1"/>
  <c r="AE433" i="7"/>
  <c r="V433" i="7"/>
  <c r="U433" i="7"/>
  <c r="T433" i="7"/>
  <c r="S433" i="7"/>
  <c r="W433" i="7" s="1"/>
  <c r="V432" i="7"/>
  <c r="U432" i="7"/>
  <c r="T432" i="7"/>
  <c r="S432" i="7"/>
  <c r="W432" i="7" s="1"/>
  <c r="AE431" i="7"/>
  <c r="AF431" i="7" s="1"/>
  <c r="AA431" i="7"/>
  <c r="Z431" i="7"/>
  <c r="Y431" i="7"/>
  <c r="X431" i="7"/>
  <c r="AB431" i="7" s="1"/>
  <c r="V431" i="7"/>
  <c r="U431" i="7"/>
  <c r="T431" i="7"/>
  <c r="S431" i="7"/>
  <c r="W431" i="7" s="1"/>
  <c r="V430" i="7"/>
  <c r="U430" i="7"/>
  <c r="T430" i="7"/>
  <c r="S430" i="7"/>
  <c r="W430" i="7" s="1"/>
  <c r="AE429" i="7"/>
  <c r="V429" i="7"/>
  <c r="U429" i="7"/>
  <c r="T429" i="7"/>
  <c r="S429" i="7"/>
  <c r="W429" i="7" s="1"/>
  <c r="V428" i="7"/>
  <c r="U428" i="7"/>
  <c r="T428" i="7"/>
  <c r="S428" i="7"/>
  <c r="W428" i="7" s="1"/>
  <c r="AE427" i="7"/>
  <c r="V427" i="7"/>
  <c r="U427" i="7"/>
  <c r="T427" i="7"/>
  <c r="S427" i="7"/>
  <c r="W427" i="7" s="1"/>
  <c r="V426" i="7"/>
  <c r="U426" i="7"/>
  <c r="T426" i="7"/>
  <c r="S426" i="7"/>
  <c r="W426" i="7" s="1"/>
  <c r="AE425" i="7"/>
  <c r="AF425" i="7" s="1"/>
  <c r="AA425" i="7"/>
  <c r="Z425" i="7"/>
  <c r="Y425" i="7"/>
  <c r="X425" i="7"/>
  <c r="AB425" i="7" s="1"/>
  <c r="V425" i="7"/>
  <c r="U425" i="7"/>
  <c r="T425" i="7"/>
  <c r="S425" i="7"/>
  <c r="W425" i="7" s="1"/>
  <c r="V424" i="7"/>
  <c r="U424" i="7"/>
  <c r="T424" i="7"/>
  <c r="S424" i="7"/>
  <c r="W424" i="7" s="1"/>
  <c r="AE423" i="7"/>
  <c r="V423" i="7"/>
  <c r="U423" i="7"/>
  <c r="T423" i="7"/>
  <c r="S423" i="7"/>
  <c r="W423" i="7" s="1"/>
  <c r="V422" i="7"/>
  <c r="U422" i="7"/>
  <c r="T422" i="7"/>
  <c r="S422" i="7"/>
  <c r="W422" i="7" s="1"/>
  <c r="AE421" i="7"/>
  <c r="V421" i="7"/>
  <c r="U421" i="7"/>
  <c r="T421" i="7"/>
  <c r="S421" i="7"/>
  <c r="W421" i="7" s="1"/>
  <c r="V420" i="7"/>
  <c r="U420" i="7"/>
  <c r="T420" i="7"/>
  <c r="S420" i="7"/>
  <c r="W420" i="7" s="1"/>
  <c r="AE419" i="7"/>
  <c r="V419" i="7"/>
  <c r="U419" i="7"/>
  <c r="T419" i="7"/>
  <c r="S419" i="7"/>
  <c r="W419" i="7" s="1"/>
  <c r="V418" i="7"/>
  <c r="U418" i="7"/>
  <c r="T418" i="7"/>
  <c r="S418" i="7"/>
  <c r="W418" i="7" s="1"/>
  <c r="AE417" i="7"/>
  <c r="V417" i="7"/>
  <c r="U417" i="7"/>
  <c r="T417" i="7"/>
  <c r="S417" i="7"/>
  <c r="W417" i="7" s="1"/>
  <c r="V416" i="7"/>
  <c r="U416" i="7"/>
  <c r="T416" i="7"/>
  <c r="S416" i="7"/>
  <c r="W416" i="7" s="1"/>
  <c r="AE415" i="7"/>
  <c r="V415" i="7"/>
  <c r="U415" i="7"/>
  <c r="T415" i="7"/>
  <c r="S415" i="7"/>
  <c r="W415" i="7" s="1"/>
  <c r="V414" i="7"/>
  <c r="U414" i="7"/>
  <c r="T414" i="7"/>
  <c r="S414" i="7"/>
  <c r="W414" i="7" s="1"/>
  <c r="AE413" i="7"/>
  <c r="AF413" i="7" s="1"/>
  <c r="AG413" i="7" s="1"/>
  <c r="AA413" i="7"/>
  <c r="Z413" i="7"/>
  <c r="Y413" i="7"/>
  <c r="X413" i="7"/>
  <c r="AB413" i="7" s="1"/>
  <c r="V413" i="7"/>
  <c r="U413" i="7"/>
  <c r="T413" i="7"/>
  <c r="S413" i="7"/>
  <c r="W413" i="7" s="1"/>
  <c r="V412" i="7"/>
  <c r="U412" i="7"/>
  <c r="T412" i="7"/>
  <c r="S412" i="7"/>
  <c r="W412" i="7" s="1"/>
  <c r="AE411" i="7"/>
  <c r="AF411" i="7" s="1"/>
  <c r="AA411" i="7"/>
  <c r="Z411" i="7"/>
  <c r="Y411" i="7"/>
  <c r="X411" i="7"/>
  <c r="AB411" i="7" s="1"/>
  <c r="V411" i="7"/>
  <c r="U411" i="7"/>
  <c r="T411" i="7"/>
  <c r="S411" i="7"/>
  <c r="W411" i="7" s="1"/>
  <c r="V410" i="7"/>
  <c r="U410" i="7"/>
  <c r="T410" i="7"/>
  <c r="S410" i="7"/>
  <c r="W410" i="7" s="1"/>
  <c r="AE409" i="7"/>
  <c r="AF409" i="7" s="1"/>
  <c r="AG409" i="7" s="1"/>
  <c r="AA409" i="7"/>
  <c r="Z409" i="7"/>
  <c r="Y409" i="7"/>
  <c r="X409" i="7"/>
  <c r="AB409" i="7" s="1"/>
  <c r="V409" i="7"/>
  <c r="U409" i="7"/>
  <c r="T409" i="7"/>
  <c r="S409" i="7"/>
  <c r="W409" i="7" s="1"/>
  <c r="V408" i="7"/>
  <c r="U408" i="7"/>
  <c r="T408" i="7"/>
  <c r="S408" i="7"/>
  <c r="W408" i="7" s="1"/>
  <c r="AE407" i="7"/>
  <c r="V407" i="7"/>
  <c r="U407" i="7"/>
  <c r="T407" i="7"/>
  <c r="S407" i="7"/>
  <c r="W407" i="7" s="1"/>
  <c r="V406" i="7"/>
  <c r="U406" i="7"/>
  <c r="T406" i="7"/>
  <c r="S406" i="7"/>
  <c r="W406" i="7" s="1"/>
  <c r="AE405" i="7"/>
  <c r="V405" i="7"/>
  <c r="U405" i="7"/>
  <c r="T405" i="7"/>
  <c r="S405" i="7"/>
  <c r="W405" i="7" s="1"/>
  <c r="V404" i="7"/>
  <c r="U404" i="7"/>
  <c r="T404" i="7"/>
  <c r="S404" i="7"/>
  <c r="W404" i="7" s="1"/>
  <c r="AE403" i="7"/>
  <c r="AF403" i="7" s="1"/>
  <c r="AA403" i="7"/>
  <c r="Z403" i="7"/>
  <c r="Y403" i="7"/>
  <c r="X403" i="7"/>
  <c r="AB403" i="7" s="1"/>
  <c r="V403" i="7"/>
  <c r="U403" i="7"/>
  <c r="T403" i="7"/>
  <c r="S403" i="7"/>
  <c r="W403" i="7" s="1"/>
  <c r="V402" i="7"/>
  <c r="U402" i="7"/>
  <c r="T402" i="7"/>
  <c r="S402" i="7"/>
  <c r="W402" i="7" s="1"/>
  <c r="AE401" i="7"/>
  <c r="V401" i="7"/>
  <c r="U401" i="7"/>
  <c r="T401" i="7"/>
  <c r="S401" i="7"/>
  <c r="W401" i="7" s="1"/>
  <c r="V400" i="7"/>
  <c r="U400" i="7"/>
  <c r="T400" i="7"/>
  <c r="S400" i="7"/>
  <c r="W400" i="7" s="1"/>
  <c r="AE399" i="7"/>
  <c r="V399" i="7"/>
  <c r="U399" i="7"/>
  <c r="T399" i="7"/>
  <c r="S399" i="7"/>
  <c r="W399" i="7" s="1"/>
  <c r="V398" i="7"/>
  <c r="U398" i="7"/>
  <c r="T398" i="7"/>
  <c r="S398" i="7"/>
  <c r="W398" i="7" s="1"/>
  <c r="AE397" i="7"/>
  <c r="AF397" i="7" s="1"/>
  <c r="AA397" i="7"/>
  <c r="Z397" i="7"/>
  <c r="Y397" i="7"/>
  <c r="X397" i="7"/>
  <c r="AB397" i="7" s="1"/>
  <c r="V397" i="7"/>
  <c r="U397" i="7"/>
  <c r="T397" i="7"/>
  <c r="S397" i="7"/>
  <c r="W397" i="7" s="1"/>
  <c r="V396" i="7"/>
  <c r="U396" i="7"/>
  <c r="T396" i="7"/>
  <c r="S396" i="7"/>
  <c r="W396" i="7" s="1"/>
  <c r="AE395" i="7"/>
  <c r="V395" i="7"/>
  <c r="U395" i="7"/>
  <c r="T395" i="7"/>
  <c r="S395" i="7"/>
  <c r="W395" i="7" s="1"/>
  <c r="V394" i="7"/>
  <c r="U394" i="7"/>
  <c r="T394" i="7"/>
  <c r="S394" i="7"/>
  <c r="W394" i="7" s="1"/>
  <c r="AE393" i="7"/>
  <c r="V393" i="7"/>
  <c r="U393" i="7"/>
  <c r="T393" i="7"/>
  <c r="S393" i="7"/>
  <c r="W393" i="7" s="1"/>
  <c r="V392" i="7"/>
  <c r="U392" i="7"/>
  <c r="T392" i="7"/>
  <c r="S392" i="7"/>
  <c r="W392" i="7" s="1"/>
  <c r="AE391" i="7"/>
  <c r="V391" i="7"/>
  <c r="U391" i="7"/>
  <c r="T391" i="7"/>
  <c r="S391" i="7"/>
  <c r="W391" i="7" s="1"/>
  <c r="V390" i="7"/>
  <c r="U390" i="7"/>
  <c r="T390" i="7"/>
  <c r="S390" i="7"/>
  <c r="W390" i="7" s="1"/>
  <c r="AE389" i="7"/>
  <c r="V389" i="7"/>
  <c r="U389" i="7"/>
  <c r="T389" i="7"/>
  <c r="S389" i="7"/>
  <c r="W389" i="7" s="1"/>
  <c r="V388" i="7"/>
  <c r="U388" i="7"/>
  <c r="T388" i="7"/>
  <c r="S388" i="7"/>
  <c r="W388" i="7" s="1"/>
  <c r="AE387" i="7"/>
  <c r="AF387" i="7" s="1"/>
  <c r="AA387" i="7"/>
  <c r="Z387" i="7"/>
  <c r="Y387" i="7"/>
  <c r="X387" i="7"/>
  <c r="AB387" i="7" s="1"/>
  <c r="V387" i="7"/>
  <c r="U387" i="7"/>
  <c r="T387" i="7"/>
  <c r="S387" i="7"/>
  <c r="W387" i="7" s="1"/>
  <c r="V386" i="7"/>
  <c r="U386" i="7"/>
  <c r="T386" i="7"/>
  <c r="S386" i="7"/>
  <c r="W386" i="7" s="1"/>
  <c r="AE385" i="7"/>
  <c r="V385" i="7"/>
  <c r="U385" i="7"/>
  <c r="T385" i="7"/>
  <c r="S385" i="7"/>
  <c r="W385" i="7" s="1"/>
  <c r="V384" i="7"/>
  <c r="U384" i="7"/>
  <c r="T384" i="7"/>
  <c r="S384" i="7"/>
  <c r="W384" i="7" s="1"/>
  <c r="AE383" i="7"/>
  <c r="V383" i="7"/>
  <c r="U383" i="7"/>
  <c r="T383" i="7"/>
  <c r="S383" i="7"/>
  <c r="W383" i="7" s="1"/>
  <c r="V382" i="7"/>
  <c r="U382" i="7"/>
  <c r="T382" i="7"/>
  <c r="S382" i="7"/>
  <c r="W382" i="7" s="1"/>
  <c r="AE381" i="7"/>
  <c r="V381" i="7"/>
  <c r="U381" i="7"/>
  <c r="T381" i="7"/>
  <c r="S381" i="7"/>
  <c r="W381" i="7" s="1"/>
  <c r="V380" i="7"/>
  <c r="U380" i="7"/>
  <c r="T380" i="7"/>
  <c r="S380" i="7"/>
  <c r="W380" i="7" s="1"/>
  <c r="AE379" i="7"/>
  <c r="V379" i="7"/>
  <c r="U379" i="7"/>
  <c r="T379" i="7"/>
  <c r="S379" i="7"/>
  <c r="W379" i="7" s="1"/>
  <c r="V378" i="7"/>
  <c r="U378" i="7"/>
  <c r="T378" i="7"/>
  <c r="S378" i="7"/>
  <c r="W378" i="7" s="1"/>
  <c r="AE377" i="7"/>
  <c r="AF377" i="7" s="1"/>
  <c r="AG377" i="7" s="1"/>
  <c r="AH377" i="7" s="1"/>
  <c r="AA377" i="7"/>
  <c r="Z377" i="7"/>
  <c r="Y377" i="7"/>
  <c r="X377" i="7"/>
  <c r="AB377" i="7" s="1"/>
  <c r="V377" i="7"/>
  <c r="U377" i="7"/>
  <c r="T377" i="7"/>
  <c r="S377" i="7"/>
  <c r="W377" i="7" s="1"/>
  <c r="V376" i="7"/>
  <c r="U376" i="7"/>
  <c r="T376" i="7"/>
  <c r="S376" i="7"/>
  <c r="W376" i="7" s="1"/>
  <c r="AE375" i="7"/>
  <c r="V375" i="7"/>
  <c r="U375" i="7"/>
  <c r="T375" i="7"/>
  <c r="S375" i="7"/>
  <c r="W375" i="7" s="1"/>
  <c r="V374" i="7"/>
  <c r="U374" i="7"/>
  <c r="T374" i="7"/>
  <c r="S374" i="7"/>
  <c r="W374" i="7" s="1"/>
  <c r="AE373" i="7"/>
  <c r="AF373" i="7" s="1"/>
  <c r="AA373" i="7"/>
  <c r="Z373" i="7"/>
  <c r="Y373" i="7"/>
  <c r="X373" i="7"/>
  <c r="AB373" i="7" s="1"/>
  <c r="V373" i="7"/>
  <c r="U373" i="7"/>
  <c r="T373" i="7"/>
  <c r="S373" i="7"/>
  <c r="W373" i="7" s="1"/>
  <c r="K373" i="7"/>
  <c r="V372" i="7"/>
  <c r="U372" i="7"/>
  <c r="T372" i="7"/>
  <c r="S372" i="7"/>
  <c r="W372" i="7" s="1"/>
  <c r="AE371" i="7"/>
  <c r="V371" i="7"/>
  <c r="U371" i="7"/>
  <c r="T371" i="7"/>
  <c r="S371" i="7"/>
  <c r="W371" i="7" s="1"/>
  <c r="V370" i="7"/>
  <c r="U370" i="7"/>
  <c r="T370" i="7"/>
  <c r="S370" i="7"/>
  <c r="W370" i="7" s="1"/>
  <c r="AE369" i="7"/>
  <c r="V369" i="7"/>
  <c r="U369" i="7"/>
  <c r="T369" i="7"/>
  <c r="S369" i="7"/>
  <c r="W369" i="7" s="1"/>
  <c r="V368" i="7"/>
  <c r="U368" i="7"/>
  <c r="T368" i="7"/>
  <c r="S368" i="7"/>
  <c r="W368" i="7" s="1"/>
  <c r="AE367" i="7"/>
  <c r="V367" i="7"/>
  <c r="U367" i="7"/>
  <c r="T367" i="7"/>
  <c r="S367" i="7"/>
  <c r="W367" i="7" s="1"/>
  <c r="V366" i="7"/>
  <c r="U366" i="7"/>
  <c r="T366" i="7"/>
  <c r="S366" i="7"/>
  <c r="W366" i="7" s="1"/>
  <c r="AE365" i="7"/>
  <c r="V365" i="7"/>
  <c r="U365" i="7"/>
  <c r="T365" i="7"/>
  <c r="S365" i="7"/>
  <c r="W365" i="7" s="1"/>
  <c r="V364" i="7"/>
  <c r="U364" i="7"/>
  <c r="T364" i="7"/>
  <c r="S364" i="7"/>
  <c r="W364" i="7" s="1"/>
  <c r="AE363" i="7"/>
  <c r="AF363" i="7" s="1"/>
  <c r="AA363" i="7"/>
  <c r="Z363" i="7"/>
  <c r="Y363" i="7"/>
  <c r="X363" i="7"/>
  <c r="AB363" i="7" s="1"/>
  <c r="V363" i="7"/>
  <c r="U363" i="7"/>
  <c r="T363" i="7"/>
  <c r="S363" i="7"/>
  <c r="W363" i="7" s="1"/>
  <c r="K363" i="7"/>
  <c r="V362" i="7"/>
  <c r="U362" i="7"/>
  <c r="T362" i="7"/>
  <c r="S362" i="7"/>
  <c r="W362" i="7" s="1"/>
  <c r="AE361" i="7"/>
  <c r="V361" i="7"/>
  <c r="U361" i="7"/>
  <c r="T361" i="7"/>
  <c r="S361" i="7"/>
  <c r="W361" i="7" s="1"/>
  <c r="V360" i="7"/>
  <c r="U360" i="7"/>
  <c r="T360" i="7"/>
  <c r="S360" i="7"/>
  <c r="W360" i="7" s="1"/>
  <c r="AE359" i="7"/>
  <c r="V359" i="7"/>
  <c r="U359" i="7"/>
  <c r="T359" i="7"/>
  <c r="S359" i="7"/>
  <c r="W359" i="7" s="1"/>
  <c r="V358" i="7"/>
  <c r="U358" i="7"/>
  <c r="T358" i="7"/>
  <c r="S358" i="7"/>
  <c r="W358" i="7" s="1"/>
  <c r="AE357" i="7"/>
  <c r="AF357" i="7" s="1"/>
  <c r="AA357" i="7"/>
  <c r="Z357" i="7"/>
  <c r="Y357" i="7"/>
  <c r="X357" i="7"/>
  <c r="AB357" i="7" s="1"/>
  <c r="V357" i="7"/>
  <c r="U357" i="7"/>
  <c r="T357" i="7"/>
  <c r="S357" i="7"/>
  <c r="W357" i="7" s="1"/>
  <c r="K357" i="7"/>
  <c r="V356" i="7"/>
  <c r="U356" i="7"/>
  <c r="T356" i="7"/>
  <c r="S356" i="7"/>
  <c r="W356" i="7" s="1"/>
  <c r="AE355" i="7"/>
  <c r="V355" i="7"/>
  <c r="U355" i="7"/>
  <c r="T355" i="7"/>
  <c r="S355" i="7"/>
  <c r="W355" i="7" s="1"/>
  <c r="V354" i="7"/>
  <c r="U354" i="7"/>
  <c r="T354" i="7"/>
  <c r="S354" i="7"/>
  <c r="W354" i="7" s="1"/>
  <c r="AE353" i="7"/>
  <c r="V353" i="7"/>
  <c r="U353" i="7"/>
  <c r="T353" i="7"/>
  <c r="S353" i="7"/>
  <c r="W353" i="7" s="1"/>
  <c r="V352" i="7"/>
  <c r="U352" i="7"/>
  <c r="T352" i="7"/>
  <c r="S352" i="7"/>
  <c r="W352" i="7" s="1"/>
  <c r="AE351" i="7"/>
  <c r="AF351" i="7" s="1"/>
  <c r="AA351" i="7"/>
  <c r="Z351" i="7"/>
  <c r="Y351" i="7"/>
  <c r="X351" i="7"/>
  <c r="AB351" i="7" s="1"/>
  <c r="V351" i="7"/>
  <c r="U351" i="7"/>
  <c r="T351" i="7"/>
  <c r="S351" i="7"/>
  <c r="W351" i="7" s="1"/>
  <c r="K351" i="7"/>
  <c r="V350" i="7"/>
  <c r="U350" i="7"/>
  <c r="T350" i="7"/>
  <c r="S350" i="7"/>
  <c r="W350" i="7" s="1"/>
  <c r="AE349" i="7"/>
  <c r="V349" i="7"/>
  <c r="U349" i="7"/>
  <c r="T349" i="7"/>
  <c r="S349" i="7"/>
  <c r="W349" i="7" s="1"/>
  <c r="V348" i="7"/>
  <c r="U348" i="7"/>
  <c r="T348" i="7"/>
  <c r="S348" i="7"/>
  <c r="W348" i="7" s="1"/>
  <c r="AE347" i="7"/>
  <c r="V347" i="7"/>
  <c r="U347" i="7"/>
  <c r="T347" i="7"/>
  <c r="S347" i="7"/>
  <c r="W347" i="7" s="1"/>
  <c r="V346" i="7"/>
  <c r="U346" i="7"/>
  <c r="T346" i="7"/>
  <c r="S346" i="7"/>
  <c r="W346" i="7" s="1"/>
  <c r="AE345" i="7"/>
  <c r="V345" i="7"/>
  <c r="U345" i="7"/>
  <c r="T345" i="7"/>
  <c r="S345" i="7"/>
  <c r="W345" i="7" s="1"/>
  <c r="V344" i="7"/>
  <c r="U344" i="7"/>
  <c r="T344" i="7"/>
  <c r="S344" i="7"/>
  <c r="W344" i="7" s="1"/>
  <c r="AE343" i="7"/>
  <c r="AF343" i="7" s="1"/>
  <c r="AA343" i="7"/>
  <c r="Z343" i="7"/>
  <c r="Y343" i="7"/>
  <c r="X343" i="7"/>
  <c r="AB343" i="7" s="1"/>
  <c r="V343" i="7"/>
  <c r="U343" i="7"/>
  <c r="T343" i="7"/>
  <c r="S343" i="7"/>
  <c r="W343" i="7" s="1"/>
  <c r="K343" i="7"/>
  <c r="V342" i="7"/>
  <c r="U342" i="7"/>
  <c r="T342" i="7"/>
  <c r="S342" i="7"/>
  <c r="W342" i="7" s="1"/>
  <c r="AE341" i="7"/>
  <c r="V341" i="7"/>
  <c r="U341" i="7"/>
  <c r="T341" i="7"/>
  <c r="S341" i="7"/>
  <c r="W341" i="7" s="1"/>
  <c r="V340" i="7"/>
  <c r="U340" i="7"/>
  <c r="T340" i="7"/>
  <c r="S340" i="7"/>
  <c r="W340" i="7" s="1"/>
  <c r="AE339" i="7"/>
  <c r="V339" i="7"/>
  <c r="U339" i="7"/>
  <c r="T339" i="7"/>
  <c r="S339" i="7"/>
  <c r="W339" i="7" s="1"/>
  <c r="V338" i="7"/>
  <c r="U338" i="7"/>
  <c r="T338" i="7"/>
  <c r="S338" i="7"/>
  <c r="W338" i="7" s="1"/>
  <c r="AE337" i="7"/>
  <c r="V337" i="7"/>
  <c r="U337" i="7"/>
  <c r="T337" i="7"/>
  <c r="S337" i="7"/>
  <c r="W337" i="7" s="1"/>
  <c r="V336" i="7"/>
  <c r="U336" i="7"/>
  <c r="T336" i="7"/>
  <c r="S336" i="7"/>
  <c r="W336" i="7" s="1"/>
  <c r="AE335" i="7"/>
  <c r="AF335" i="7" s="1"/>
  <c r="AG335" i="7" s="1"/>
  <c r="AA335" i="7"/>
  <c r="Z335" i="7"/>
  <c r="Y335" i="7"/>
  <c r="X335" i="7"/>
  <c r="AB335" i="7" s="1"/>
  <c r="V335" i="7"/>
  <c r="U335" i="7"/>
  <c r="T335" i="7"/>
  <c r="S335" i="7"/>
  <c r="W335" i="7" s="1"/>
  <c r="K335" i="7"/>
  <c r="V334" i="7"/>
  <c r="U334" i="7"/>
  <c r="T334" i="7"/>
  <c r="S334" i="7"/>
  <c r="W334" i="7" s="1"/>
  <c r="AE333" i="7"/>
  <c r="V333" i="7"/>
  <c r="U333" i="7"/>
  <c r="T333" i="7"/>
  <c r="S333" i="7"/>
  <c r="W333" i="7" s="1"/>
  <c r="V332" i="7"/>
  <c r="U332" i="7"/>
  <c r="T332" i="7"/>
  <c r="S332" i="7"/>
  <c r="W332" i="7" s="1"/>
  <c r="AE331" i="7"/>
  <c r="V331" i="7"/>
  <c r="U331" i="7"/>
  <c r="T331" i="7"/>
  <c r="S331" i="7"/>
  <c r="W331" i="7" s="1"/>
  <c r="V330" i="7"/>
  <c r="U330" i="7"/>
  <c r="T330" i="7"/>
  <c r="S330" i="7"/>
  <c r="W330" i="7" s="1"/>
  <c r="AE329" i="7"/>
  <c r="AF329" i="7" s="1"/>
  <c r="AA329" i="7"/>
  <c r="Z329" i="7"/>
  <c r="Y329" i="7"/>
  <c r="X329" i="7"/>
  <c r="AB329" i="7" s="1"/>
  <c r="V329" i="7"/>
  <c r="U329" i="7"/>
  <c r="T329" i="7"/>
  <c r="S329" i="7"/>
  <c r="W329" i="7" s="1"/>
  <c r="K329" i="7"/>
  <c r="V328" i="7"/>
  <c r="U328" i="7"/>
  <c r="T328" i="7"/>
  <c r="S328" i="7"/>
  <c r="W328" i="7" s="1"/>
  <c r="AE327" i="7"/>
  <c r="V327" i="7"/>
  <c r="U327" i="7"/>
  <c r="T327" i="7"/>
  <c r="S327" i="7"/>
  <c r="W327" i="7" s="1"/>
  <c r="V326" i="7"/>
  <c r="U326" i="7"/>
  <c r="T326" i="7"/>
  <c r="S326" i="7"/>
  <c r="W326" i="7" s="1"/>
  <c r="AE325" i="7"/>
  <c r="V325" i="7"/>
  <c r="U325" i="7"/>
  <c r="T325" i="7"/>
  <c r="S325" i="7"/>
  <c r="W325" i="7" s="1"/>
  <c r="V324" i="7"/>
  <c r="U324" i="7"/>
  <c r="T324" i="7"/>
  <c r="S324" i="7"/>
  <c r="W324" i="7" s="1"/>
  <c r="AE323" i="7"/>
  <c r="AF323" i="7" s="1"/>
  <c r="AG323" i="7" s="1"/>
  <c r="AH323" i="7" s="1"/>
  <c r="AA323" i="7"/>
  <c r="Z323" i="7"/>
  <c r="Y323" i="7"/>
  <c r="X323" i="7"/>
  <c r="AB323" i="7" s="1"/>
  <c r="V323" i="7"/>
  <c r="U323" i="7"/>
  <c r="T323" i="7"/>
  <c r="S323" i="7"/>
  <c r="W323" i="7" s="1"/>
  <c r="V322" i="7"/>
  <c r="U322" i="7"/>
  <c r="T322" i="7"/>
  <c r="S322" i="7"/>
  <c r="W322" i="7" s="1"/>
  <c r="AE321" i="7"/>
  <c r="V321" i="7"/>
  <c r="U321" i="7"/>
  <c r="T321" i="7"/>
  <c r="S321" i="7"/>
  <c r="W321" i="7" s="1"/>
  <c r="V320" i="7"/>
  <c r="U320" i="7"/>
  <c r="T320" i="7"/>
  <c r="S320" i="7"/>
  <c r="W320" i="7" s="1"/>
  <c r="AE319" i="7"/>
  <c r="AF319" i="7" s="1"/>
  <c r="Z319" i="7"/>
  <c r="Y319" i="7"/>
  <c r="X319" i="7"/>
  <c r="V319" i="7"/>
  <c r="U319" i="7"/>
  <c r="T319" i="7"/>
  <c r="S319" i="7"/>
  <c r="W319" i="7" s="1"/>
  <c r="V318" i="7"/>
  <c r="U318" i="7"/>
  <c r="T318" i="7"/>
  <c r="S318" i="7"/>
  <c r="AE317" i="7"/>
  <c r="AF317" i="7" s="1"/>
  <c r="V317" i="7"/>
  <c r="U317" i="7"/>
  <c r="T317" i="7"/>
  <c r="S317" i="7"/>
  <c r="W317" i="7" s="1"/>
  <c r="V316" i="7"/>
  <c r="U316" i="7"/>
  <c r="T316" i="7"/>
  <c r="S316" i="7"/>
  <c r="W316" i="7" s="1"/>
  <c r="AE315" i="7"/>
  <c r="V315" i="7"/>
  <c r="U315" i="7"/>
  <c r="T315" i="7"/>
  <c r="S315" i="7"/>
  <c r="W315" i="7" s="1"/>
  <c r="V314" i="7"/>
  <c r="U314" i="7"/>
  <c r="T314" i="7"/>
  <c r="S314" i="7"/>
  <c r="W314" i="7" s="1"/>
  <c r="AE313" i="7"/>
  <c r="V313" i="7"/>
  <c r="U313" i="7"/>
  <c r="T313" i="7"/>
  <c r="S313" i="7"/>
  <c r="W313" i="7" s="1"/>
  <c r="V312" i="7"/>
  <c r="U312" i="7"/>
  <c r="T312" i="7"/>
  <c r="S312" i="7"/>
  <c r="W312" i="7" s="1"/>
  <c r="AE311" i="7"/>
  <c r="V311" i="7"/>
  <c r="U311" i="7"/>
  <c r="T311" i="7"/>
  <c r="S311" i="7"/>
  <c r="W311" i="7" s="1"/>
  <c r="V310" i="7"/>
  <c r="U310" i="7"/>
  <c r="T310" i="7"/>
  <c r="S310" i="7"/>
  <c r="AE309" i="7"/>
  <c r="AF309" i="7" s="1"/>
  <c r="AG309" i="7" s="1"/>
  <c r="V309" i="7"/>
  <c r="U309" i="7"/>
  <c r="T309" i="7"/>
  <c r="S309" i="7"/>
  <c r="W309" i="7" s="1"/>
  <c r="V308" i="7"/>
  <c r="U308" i="7"/>
  <c r="T308" i="7"/>
  <c r="S308" i="7"/>
  <c r="AE307" i="7"/>
  <c r="V307" i="7"/>
  <c r="U307" i="7"/>
  <c r="T307" i="7"/>
  <c r="S307" i="7"/>
  <c r="W307" i="7" s="1"/>
  <c r="V306" i="7"/>
  <c r="U306" i="7"/>
  <c r="T306" i="7"/>
  <c r="S306" i="7"/>
  <c r="AE305" i="7"/>
  <c r="V305" i="7"/>
  <c r="U305" i="7"/>
  <c r="T305" i="7"/>
  <c r="S305" i="7"/>
  <c r="W305" i="7" s="1"/>
  <c r="V304" i="7"/>
  <c r="U304" i="7"/>
  <c r="T304" i="7"/>
  <c r="S304" i="7"/>
  <c r="AE303" i="7"/>
  <c r="AF303" i="7" s="1"/>
  <c r="AG303" i="7" s="1"/>
  <c r="Z303" i="7"/>
  <c r="Y303" i="7"/>
  <c r="X303" i="7"/>
  <c r="V303" i="7"/>
  <c r="U303" i="7"/>
  <c r="T303" i="7"/>
  <c r="S303" i="7"/>
  <c r="W303" i="7" s="1"/>
  <c r="V302" i="7"/>
  <c r="AA301" i="7" s="1"/>
  <c r="U302" i="7"/>
  <c r="T302" i="7"/>
  <c r="S302" i="7"/>
  <c r="W302" i="7" s="1"/>
  <c r="AE301" i="7"/>
  <c r="AF301" i="7" s="1"/>
  <c r="Z301" i="7"/>
  <c r="Y301" i="7"/>
  <c r="X301" i="7"/>
  <c r="V301" i="7"/>
  <c r="U301" i="7"/>
  <c r="T301" i="7"/>
  <c r="S301" i="7"/>
  <c r="W301" i="7" s="1"/>
  <c r="V300" i="7"/>
  <c r="U300" i="7"/>
  <c r="T300" i="7"/>
  <c r="S300" i="7"/>
  <c r="AE299" i="7"/>
  <c r="V299" i="7"/>
  <c r="U299" i="7"/>
  <c r="T299" i="7"/>
  <c r="S299" i="7"/>
  <c r="W299" i="7" s="1"/>
  <c r="V298" i="7"/>
  <c r="U298" i="7"/>
  <c r="T298" i="7"/>
  <c r="S298" i="7"/>
  <c r="AE297" i="7"/>
  <c r="V297" i="7"/>
  <c r="U297" i="7"/>
  <c r="T297" i="7"/>
  <c r="S297" i="7"/>
  <c r="W297" i="7" s="1"/>
  <c r="V296" i="7"/>
  <c r="U296" i="7"/>
  <c r="T296" i="7"/>
  <c r="S296" i="7"/>
  <c r="AE295" i="7"/>
  <c r="V295" i="7"/>
  <c r="U295" i="7"/>
  <c r="T295" i="7"/>
  <c r="S295" i="7"/>
  <c r="W295" i="7" s="1"/>
  <c r="V294" i="7"/>
  <c r="U294" i="7"/>
  <c r="T294" i="7"/>
  <c r="S294" i="7"/>
  <c r="AE293" i="7"/>
  <c r="AF293" i="7" s="1"/>
  <c r="AG293" i="7" s="1"/>
  <c r="Z293" i="7"/>
  <c r="Y293" i="7"/>
  <c r="X293" i="7"/>
  <c r="V293" i="7"/>
  <c r="U293" i="7"/>
  <c r="T293" i="7"/>
  <c r="S293" i="7"/>
  <c r="W293" i="7" s="1"/>
  <c r="V292" i="7"/>
  <c r="U292" i="7"/>
  <c r="T292" i="7"/>
  <c r="S292" i="7"/>
  <c r="AE291" i="7"/>
  <c r="V291" i="7"/>
  <c r="U291" i="7"/>
  <c r="T291" i="7"/>
  <c r="S291" i="7"/>
  <c r="W291" i="7" s="1"/>
  <c r="V290" i="7"/>
  <c r="U290" i="7"/>
  <c r="T290" i="7"/>
  <c r="S290" i="7"/>
  <c r="AE289" i="7"/>
  <c r="V289" i="7"/>
  <c r="U289" i="7"/>
  <c r="T289" i="7"/>
  <c r="S289" i="7"/>
  <c r="W289" i="7" s="1"/>
  <c r="V288" i="7"/>
  <c r="U288" i="7"/>
  <c r="T288" i="7"/>
  <c r="S288" i="7"/>
  <c r="W288" i="7" s="1"/>
  <c r="AE287" i="7"/>
  <c r="V287" i="7"/>
  <c r="U287" i="7"/>
  <c r="T287" i="7"/>
  <c r="S287" i="7"/>
  <c r="W287" i="7" s="1"/>
  <c r="V286" i="7"/>
  <c r="U286" i="7"/>
  <c r="T286" i="7"/>
  <c r="S286" i="7"/>
  <c r="W286" i="7" s="1"/>
  <c r="AE285" i="7"/>
  <c r="V285" i="7"/>
  <c r="U285" i="7"/>
  <c r="T285" i="7"/>
  <c r="S285" i="7"/>
  <c r="W285" i="7" s="1"/>
  <c r="V284" i="7"/>
  <c r="U284" i="7"/>
  <c r="T284" i="7"/>
  <c r="S284" i="7"/>
  <c r="W284" i="7" s="1"/>
  <c r="AE283" i="7"/>
  <c r="AF283" i="7" s="1"/>
  <c r="Z283" i="7"/>
  <c r="Y283" i="7"/>
  <c r="X283" i="7"/>
  <c r="V283" i="7"/>
  <c r="U283" i="7"/>
  <c r="T283" i="7"/>
  <c r="S283" i="7"/>
  <c r="W283" i="7" s="1"/>
  <c r="V282" i="7"/>
  <c r="U282" i="7"/>
  <c r="T282" i="7"/>
  <c r="S282" i="7"/>
  <c r="AE281" i="7"/>
  <c r="V281" i="7"/>
  <c r="U281" i="7"/>
  <c r="T281" i="7"/>
  <c r="S281" i="7"/>
  <c r="W281" i="7" s="1"/>
  <c r="V280" i="7"/>
  <c r="U280" i="7"/>
  <c r="T280" i="7"/>
  <c r="S280" i="7"/>
  <c r="W280" i="7" s="1"/>
  <c r="AE279" i="7"/>
  <c r="V279" i="7"/>
  <c r="U279" i="7"/>
  <c r="T279" i="7"/>
  <c r="S279" i="7"/>
  <c r="W279" i="7" s="1"/>
  <c r="V278" i="7"/>
  <c r="U278" i="7"/>
  <c r="T278" i="7"/>
  <c r="S278" i="7"/>
  <c r="AE277" i="7"/>
  <c r="AF277" i="7" s="1"/>
  <c r="Z277" i="7"/>
  <c r="Y277" i="7"/>
  <c r="X277" i="7"/>
  <c r="V277" i="7"/>
  <c r="U277" i="7"/>
  <c r="T277" i="7"/>
  <c r="S277" i="7"/>
  <c r="W277" i="7" s="1"/>
  <c r="V276" i="7"/>
  <c r="U276" i="7"/>
  <c r="T276" i="7"/>
  <c r="S276" i="7"/>
  <c r="W276" i="7" s="1"/>
  <c r="AE275" i="7"/>
  <c r="V275" i="7"/>
  <c r="U275" i="7"/>
  <c r="T275" i="7"/>
  <c r="S275" i="7"/>
  <c r="W275" i="7" s="1"/>
  <c r="V274" i="7"/>
  <c r="U274" i="7"/>
  <c r="T274" i="7"/>
  <c r="S274" i="7"/>
  <c r="AE273" i="7"/>
  <c r="V273" i="7"/>
  <c r="U273" i="7"/>
  <c r="T273" i="7"/>
  <c r="S273" i="7"/>
  <c r="W273" i="7" s="1"/>
  <c r="V272" i="7"/>
  <c r="U272" i="7"/>
  <c r="T272" i="7"/>
  <c r="S272" i="7"/>
  <c r="W272" i="7" s="1"/>
  <c r="AE271" i="7"/>
  <c r="V271" i="7"/>
  <c r="U271" i="7"/>
  <c r="T271" i="7"/>
  <c r="S271" i="7"/>
  <c r="W271" i="7" s="1"/>
  <c r="V270" i="7"/>
  <c r="U270" i="7"/>
  <c r="T270" i="7"/>
  <c r="S270" i="7"/>
  <c r="W270" i="7" s="1"/>
  <c r="AE269" i="7"/>
  <c r="V269" i="7"/>
  <c r="U269" i="7"/>
  <c r="T269" i="7"/>
  <c r="S269" i="7"/>
  <c r="W269" i="7" s="1"/>
  <c r="V268" i="7"/>
  <c r="U268" i="7"/>
  <c r="T268" i="7"/>
  <c r="S268" i="7"/>
  <c r="AE267" i="7"/>
  <c r="AF267" i="7" s="1"/>
  <c r="AG267" i="7" s="1"/>
  <c r="Z267" i="7"/>
  <c r="Y267" i="7"/>
  <c r="X267" i="7"/>
  <c r="V267" i="7"/>
  <c r="U267" i="7"/>
  <c r="T267" i="7"/>
  <c r="S267" i="7"/>
  <c r="W267" i="7" s="1"/>
  <c r="V266" i="7"/>
  <c r="U266" i="7"/>
  <c r="T266" i="7"/>
  <c r="S266" i="7"/>
  <c r="AE265" i="7"/>
  <c r="V265" i="7"/>
  <c r="U265" i="7"/>
  <c r="T265" i="7"/>
  <c r="S265" i="7"/>
  <c r="W265" i="7" s="1"/>
  <c r="V264" i="7"/>
  <c r="U264" i="7"/>
  <c r="T264" i="7"/>
  <c r="S264" i="7"/>
  <c r="AE263" i="7"/>
  <c r="AF263" i="7" s="1"/>
  <c r="Z263" i="7"/>
  <c r="Y263" i="7"/>
  <c r="X263" i="7"/>
  <c r="V263" i="7"/>
  <c r="U263" i="7"/>
  <c r="T263" i="7"/>
  <c r="S263" i="7"/>
  <c r="W263" i="7" s="1"/>
  <c r="V262" i="7"/>
  <c r="U262" i="7"/>
  <c r="T262" i="7"/>
  <c r="S262" i="7"/>
  <c r="AE261" i="7"/>
  <c r="V261" i="7"/>
  <c r="U261" i="7"/>
  <c r="T261" i="7"/>
  <c r="S261" i="7"/>
  <c r="W261" i="7" s="1"/>
  <c r="V260" i="7"/>
  <c r="AA259" i="7" s="1"/>
  <c r="U260" i="7"/>
  <c r="T260" i="7"/>
  <c r="S260" i="7"/>
  <c r="AE259" i="7"/>
  <c r="AF259" i="7" s="1"/>
  <c r="Z259" i="7"/>
  <c r="Y259" i="7"/>
  <c r="X259" i="7"/>
  <c r="V259" i="7"/>
  <c r="U259" i="7"/>
  <c r="T259" i="7"/>
  <c r="S259" i="7"/>
  <c r="W259" i="7" s="1"/>
  <c r="V258" i="7"/>
  <c r="U258" i="7"/>
  <c r="T258" i="7"/>
  <c r="S258" i="7"/>
  <c r="AE257" i="7"/>
  <c r="V257" i="7"/>
  <c r="U257" i="7"/>
  <c r="T257" i="7"/>
  <c r="S257" i="7"/>
  <c r="W257" i="7" s="1"/>
  <c r="V256" i="7"/>
  <c r="U256" i="7"/>
  <c r="T256" i="7"/>
  <c r="S256" i="7"/>
  <c r="W256" i="7" s="1"/>
  <c r="AE255" i="7"/>
  <c r="V255" i="7"/>
  <c r="U255" i="7"/>
  <c r="T255" i="7"/>
  <c r="S255" i="7"/>
  <c r="W255" i="7" s="1"/>
  <c r="V254" i="7"/>
  <c r="U254" i="7"/>
  <c r="T254" i="7"/>
  <c r="S254" i="7"/>
  <c r="W254" i="7" s="1"/>
  <c r="AE253" i="7"/>
  <c r="V253" i="7"/>
  <c r="U253" i="7"/>
  <c r="T253" i="7"/>
  <c r="S253" i="7"/>
  <c r="W253" i="7" s="1"/>
  <c r="V252" i="7"/>
  <c r="U252" i="7"/>
  <c r="T252" i="7"/>
  <c r="S252" i="7"/>
  <c r="AE251" i="7"/>
  <c r="V251" i="7"/>
  <c r="U251" i="7"/>
  <c r="T251" i="7"/>
  <c r="S251" i="7"/>
  <c r="W251" i="7" s="1"/>
  <c r="V250" i="7"/>
  <c r="U250" i="7"/>
  <c r="T250" i="7"/>
  <c r="S250" i="7"/>
  <c r="AE249" i="7"/>
  <c r="V249" i="7"/>
  <c r="U249" i="7"/>
  <c r="T249" i="7"/>
  <c r="S249" i="7"/>
  <c r="W249" i="7" s="1"/>
  <c r="V248" i="7"/>
  <c r="U248" i="7"/>
  <c r="T248" i="7"/>
  <c r="S248" i="7"/>
  <c r="W248" i="7" s="1"/>
  <c r="AE247" i="7"/>
  <c r="V247" i="7"/>
  <c r="U247" i="7"/>
  <c r="T247" i="7"/>
  <c r="S247" i="7"/>
  <c r="W247" i="7" s="1"/>
  <c r="V246" i="7"/>
  <c r="U246" i="7"/>
  <c r="T246" i="7"/>
  <c r="S246" i="7"/>
  <c r="W246" i="7" s="1"/>
  <c r="AE245" i="7"/>
  <c r="V245" i="7"/>
  <c r="U245" i="7"/>
  <c r="T245" i="7"/>
  <c r="S245" i="7"/>
  <c r="W245" i="7" s="1"/>
  <c r="V244" i="7"/>
  <c r="U244" i="7"/>
  <c r="T244" i="7"/>
  <c r="S244" i="7"/>
  <c r="W244" i="7" s="1"/>
  <c r="AE243" i="7"/>
  <c r="AF243" i="7" s="1"/>
  <c r="AG243" i="7" s="1"/>
  <c r="Z243" i="7"/>
  <c r="Y243" i="7"/>
  <c r="X243" i="7"/>
  <c r="V243" i="7"/>
  <c r="U243" i="7"/>
  <c r="T243" i="7"/>
  <c r="S243" i="7"/>
  <c r="W243" i="7" s="1"/>
  <c r="V242" i="7"/>
  <c r="AA239" i="7" s="1"/>
  <c r="U242" i="7"/>
  <c r="T242" i="7"/>
  <c r="S242" i="7"/>
  <c r="W242" i="7" s="1"/>
  <c r="AE241" i="7"/>
  <c r="V241" i="7"/>
  <c r="U241" i="7"/>
  <c r="T241" i="7"/>
  <c r="S241" i="7"/>
  <c r="W241" i="7" s="1"/>
  <c r="V240" i="7"/>
  <c r="U240" i="7"/>
  <c r="T240" i="7"/>
  <c r="S240" i="7"/>
  <c r="W240" i="7" s="1"/>
  <c r="AE239" i="7"/>
  <c r="AF239" i="7" s="1"/>
  <c r="Z239" i="7"/>
  <c r="Y239" i="7"/>
  <c r="X239" i="7"/>
  <c r="V239" i="7"/>
  <c r="U239" i="7"/>
  <c r="T239" i="7"/>
  <c r="S239" i="7"/>
  <c r="W239" i="7" s="1"/>
  <c r="V238" i="7"/>
  <c r="U238" i="7"/>
  <c r="T238" i="7"/>
  <c r="S238" i="7"/>
  <c r="W238" i="7" s="1"/>
  <c r="AB237" i="7" s="1"/>
  <c r="AE237" i="7"/>
  <c r="AF237" i="7" s="1"/>
  <c r="AA237" i="7"/>
  <c r="Z237" i="7"/>
  <c r="Y237" i="7"/>
  <c r="X237" i="7"/>
  <c r="V237" i="7"/>
  <c r="U237" i="7"/>
  <c r="T237" i="7"/>
  <c r="S237" i="7"/>
  <c r="W237" i="7" s="1"/>
  <c r="V236" i="7"/>
  <c r="AA235" i="7" s="1"/>
  <c r="U236" i="7"/>
  <c r="T236" i="7"/>
  <c r="S236" i="7"/>
  <c r="AE235" i="7"/>
  <c r="AF235" i="7" s="1"/>
  <c r="AG235" i="7" s="1"/>
  <c r="Z235" i="7"/>
  <c r="Y235" i="7"/>
  <c r="X235" i="7"/>
  <c r="V235" i="7"/>
  <c r="U235" i="7"/>
  <c r="T235" i="7"/>
  <c r="S235" i="7"/>
  <c r="W235" i="7" s="1"/>
  <c r="V234" i="7"/>
  <c r="U234" i="7"/>
  <c r="T234" i="7"/>
  <c r="S234" i="7"/>
  <c r="W234" i="7" s="1"/>
  <c r="AE233" i="7"/>
  <c r="V233" i="7"/>
  <c r="U233" i="7"/>
  <c r="T233" i="7"/>
  <c r="S233" i="7"/>
  <c r="W233" i="7" s="1"/>
  <c r="V232" i="7"/>
  <c r="U232" i="7"/>
  <c r="T232" i="7"/>
  <c r="S232" i="7"/>
  <c r="W232" i="7" s="1"/>
  <c r="AE231" i="7"/>
  <c r="V231" i="7"/>
  <c r="U231" i="7"/>
  <c r="T231" i="7"/>
  <c r="S231" i="7"/>
  <c r="W231" i="7" s="1"/>
  <c r="V230" i="7"/>
  <c r="U230" i="7"/>
  <c r="T230" i="7"/>
  <c r="S230" i="7"/>
  <c r="W230" i="7" s="1"/>
  <c r="AE229" i="7"/>
  <c r="Z229" i="7"/>
  <c r="Y229" i="7"/>
  <c r="X229" i="7"/>
  <c r="V229" i="7"/>
  <c r="U229" i="7"/>
  <c r="T229" i="7"/>
  <c r="S229" i="7"/>
  <c r="W229" i="7" s="1"/>
  <c r="V228" i="7"/>
  <c r="U228" i="7"/>
  <c r="T228" i="7"/>
  <c r="S228" i="7"/>
  <c r="AE227" i="7"/>
  <c r="V227" i="7"/>
  <c r="U227" i="7"/>
  <c r="T227" i="7"/>
  <c r="S227" i="7"/>
  <c r="W227" i="7" s="1"/>
  <c r="V226" i="7"/>
  <c r="U226" i="7"/>
  <c r="T226" i="7"/>
  <c r="S226" i="7"/>
  <c r="W226" i="7" s="1"/>
  <c r="AE225" i="7"/>
  <c r="V225" i="7"/>
  <c r="U225" i="7"/>
  <c r="T225" i="7"/>
  <c r="S225" i="7"/>
  <c r="W225" i="7" s="1"/>
  <c r="V224" i="7"/>
  <c r="U224" i="7"/>
  <c r="T224" i="7"/>
  <c r="S224" i="7"/>
  <c r="W224" i="7" s="1"/>
  <c r="AE223" i="7"/>
  <c r="AF223" i="7" s="1"/>
  <c r="AG223" i="7" s="1"/>
  <c r="Z223" i="7"/>
  <c r="Y223" i="7"/>
  <c r="X223" i="7"/>
  <c r="V223" i="7"/>
  <c r="U223" i="7"/>
  <c r="T223" i="7"/>
  <c r="S223" i="7"/>
  <c r="W223" i="7" s="1"/>
  <c r="V222" i="7"/>
  <c r="AA221" i="7" s="1"/>
  <c r="U222" i="7"/>
  <c r="T222" i="7"/>
  <c r="S222" i="7"/>
  <c r="AE221" i="7"/>
  <c r="AF221" i="7" s="1"/>
  <c r="Z221" i="7"/>
  <c r="Y221" i="7"/>
  <c r="X221" i="7"/>
  <c r="V221" i="7"/>
  <c r="U221" i="7"/>
  <c r="T221" i="7"/>
  <c r="S221" i="7"/>
  <c r="W221" i="7" s="1"/>
  <c r="V220" i="7"/>
  <c r="U220" i="7"/>
  <c r="T220" i="7"/>
  <c r="S220" i="7"/>
  <c r="W220" i="7" s="1"/>
  <c r="AE219" i="7"/>
  <c r="V219" i="7"/>
  <c r="U219" i="7"/>
  <c r="T219" i="7"/>
  <c r="S219" i="7"/>
  <c r="W219" i="7" s="1"/>
  <c r="V218" i="7"/>
  <c r="U218" i="7"/>
  <c r="T218" i="7"/>
  <c r="S218" i="7"/>
  <c r="AE217" i="7"/>
  <c r="V217" i="7"/>
  <c r="U217" i="7"/>
  <c r="T217" i="7"/>
  <c r="S217" i="7"/>
  <c r="W217" i="7" s="1"/>
  <c r="V216" i="7"/>
  <c r="U216" i="7"/>
  <c r="T216" i="7"/>
  <c r="S216" i="7"/>
  <c r="W216" i="7" s="1"/>
  <c r="AE215" i="7"/>
  <c r="V215" i="7"/>
  <c r="U215" i="7"/>
  <c r="T215" i="7"/>
  <c r="S215" i="7"/>
  <c r="W215" i="7" s="1"/>
  <c r="V214" i="7"/>
  <c r="U214" i="7"/>
  <c r="T214" i="7"/>
  <c r="S214" i="7"/>
  <c r="AE213" i="7"/>
  <c r="AF213" i="7" s="1"/>
  <c r="AG213" i="7" s="1"/>
  <c r="V213" i="7"/>
  <c r="U213" i="7"/>
  <c r="T213" i="7"/>
  <c r="S213" i="7"/>
  <c r="W213" i="7" s="1"/>
  <c r="V212" i="7"/>
  <c r="U212" i="7"/>
  <c r="T212" i="7"/>
  <c r="S212" i="7"/>
  <c r="W212" i="7" s="1"/>
  <c r="AE211" i="7"/>
  <c r="V211" i="7"/>
  <c r="U211" i="7"/>
  <c r="T211" i="7"/>
  <c r="S211" i="7"/>
  <c r="W211" i="7" s="1"/>
  <c r="V210" i="7"/>
  <c r="U210" i="7"/>
  <c r="T210" i="7"/>
  <c r="S210" i="7"/>
  <c r="AE209" i="7"/>
  <c r="AF209" i="7" s="1"/>
  <c r="AG209" i="7" s="1"/>
  <c r="Z209" i="7"/>
  <c r="Y209" i="7"/>
  <c r="X209" i="7"/>
  <c r="V209" i="7"/>
  <c r="U209" i="7"/>
  <c r="T209" i="7"/>
  <c r="S209" i="7"/>
  <c r="W209" i="7" s="1"/>
  <c r="U208" i="7"/>
  <c r="T208" i="7"/>
  <c r="S208" i="7"/>
  <c r="AE207" i="7"/>
  <c r="V207" i="7"/>
  <c r="U207" i="7"/>
  <c r="T207" i="7"/>
  <c r="S207" i="7"/>
  <c r="W207" i="7" s="1"/>
  <c r="U206" i="7"/>
  <c r="T206" i="7"/>
  <c r="S206" i="7"/>
  <c r="AE205" i="7"/>
  <c r="V205" i="7"/>
  <c r="U205" i="7"/>
  <c r="T205" i="7"/>
  <c r="S205" i="7"/>
  <c r="W205" i="7" s="1"/>
  <c r="V204" i="7"/>
  <c r="U204" i="7"/>
  <c r="T204" i="7"/>
  <c r="S204" i="7"/>
  <c r="W204" i="7" s="1"/>
  <c r="AE203" i="7"/>
  <c r="V203" i="7"/>
  <c r="U203" i="7"/>
  <c r="T203" i="7"/>
  <c r="S203" i="7"/>
  <c r="W203" i="7" s="1"/>
  <c r="V202" i="7"/>
  <c r="U202" i="7"/>
  <c r="T202" i="7"/>
  <c r="S202" i="7"/>
  <c r="W202" i="7" s="1"/>
  <c r="AE201" i="7"/>
  <c r="V201" i="7"/>
  <c r="U201" i="7"/>
  <c r="T201" i="7"/>
  <c r="S201" i="7"/>
  <c r="W201" i="7" s="1"/>
  <c r="V200" i="7"/>
  <c r="U200" i="7"/>
  <c r="T200" i="7"/>
  <c r="S200" i="7"/>
  <c r="W200" i="7" s="1"/>
  <c r="AE199" i="7"/>
  <c r="V199" i="7"/>
  <c r="U199" i="7"/>
  <c r="T199" i="7"/>
  <c r="S199" i="7"/>
  <c r="W199" i="7" s="1"/>
  <c r="V198" i="7"/>
  <c r="U198" i="7"/>
  <c r="T198" i="7"/>
  <c r="S198" i="7"/>
  <c r="W198" i="7" s="1"/>
  <c r="AE197" i="7"/>
  <c r="AF197" i="7" s="1"/>
  <c r="Z197" i="7"/>
  <c r="Y197" i="7"/>
  <c r="X197" i="7"/>
  <c r="V197" i="7"/>
  <c r="U197" i="7"/>
  <c r="T197" i="7"/>
  <c r="S197" i="7"/>
  <c r="W197" i="7" s="1"/>
  <c r="U196" i="7"/>
  <c r="T196" i="7"/>
  <c r="S196" i="7"/>
  <c r="W196" i="7" s="1"/>
  <c r="AE195" i="7"/>
  <c r="V195" i="7"/>
  <c r="U195" i="7"/>
  <c r="T195" i="7"/>
  <c r="S195" i="7"/>
  <c r="W195" i="7" s="1"/>
  <c r="U194" i="7"/>
  <c r="T194" i="7"/>
  <c r="S194" i="7"/>
  <c r="W194" i="7" s="1"/>
  <c r="AE193" i="7"/>
  <c r="V193" i="7"/>
  <c r="U193" i="7"/>
  <c r="T193" i="7"/>
  <c r="S193" i="7"/>
  <c r="W193" i="7" s="1"/>
  <c r="U192" i="7"/>
  <c r="T192" i="7"/>
  <c r="S192" i="7"/>
  <c r="W192" i="7" s="1"/>
  <c r="AE191" i="7"/>
  <c r="V191" i="7"/>
  <c r="U191" i="7"/>
  <c r="T191" i="7"/>
  <c r="S191" i="7"/>
  <c r="W191" i="7" s="1"/>
  <c r="U190" i="7"/>
  <c r="T190" i="7"/>
  <c r="AE189" i="7"/>
  <c r="AG189" i="7" s="1"/>
  <c r="AH189" i="7" s="1"/>
  <c r="Z189" i="7"/>
  <c r="Y189" i="7"/>
  <c r="V189" i="7"/>
  <c r="U189" i="7"/>
  <c r="T189" i="7"/>
  <c r="V188" i="7"/>
  <c r="U188" i="7"/>
  <c r="T188" i="7"/>
  <c r="S188" i="7"/>
  <c r="W188" i="7" s="1"/>
  <c r="AE187" i="7"/>
  <c r="V187" i="7"/>
  <c r="U187" i="7"/>
  <c r="T187" i="7"/>
  <c r="S187" i="7"/>
  <c r="W187" i="7" s="1"/>
  <c r="V186" i="7"/>
  <c r="U186" i="7"/>
  <c r="T186" i="7"/>
  <c r="S186" i="7"/>
  <c r="W186" i="7" s="1"/>
  <c r="AE185" i="7"/>
  <c r="AF185" i="7" s="1"/>
  <c r="AA185" i="7"/>
  <c r="Z185" i="7"/>
  <c r="Y185" i="7"/>
  <c r="X185" i="7"/>
  <c r="AB185" i="7" s="1"/>
  <c r="V185" i="7"/>
  <c r="U185" i="7"/>
  <c r="T185" i="7"/>
  <c r="S185" i="7"/>
  <c r="W185" i="7" s="1"/>
  <c r="V184" i="7"/>
  <c r="U184" i="7"/>
  <c r="T184" i="7"/>
  <c r="S184" i="7"/>
  <c r="W184" i="7" s="1"/>
  <c r="AE183" i="7"/>
  <c r="V183" i="7"/>
  <c r="U183" i="7"/>
  <c r="T183" i="7"/>
  <c r="S183" i="7"/>
  <c r="W183" i="7" s="1"/>
  <c r="V182" i="7"/>
  <c r="U182" i="7"/>
  <c r="T182" i="7"/>
  <c r="S182" i="7"/>
  <c r="W182" i="7" s="1"/>
  <c r="AE181" i="7"/>
  <c r="V181" i="7"/>
  <c r="U181" i="7"/>
  <c r="T181" i="7"/>
  <c r="S181" i="7"/>
  <c r="W181" i="7" s="1"/>
  <c r="V180" i="7"/>
  <c r="U180" i="7"/>
  <c r="T180" i="7"/>
  <c r="S180" i="7"/>
  <c r="W180" i="7" s="1"/>
  <c r="AE179" i="7"/>
  <c r="V179" i="7"/>
  <c r="U179" i="7"/>
  <c r="T179" i="7"/>
  <c r="S179" i="7"/>
  <c r="W179" i="7" s="1"/>
  <c r="V178" i="7"/>
  <c r="U178" i="7"/>
  <c r="T178" i="7"/>
  <c r="S178" i="7"/>
  <c r="W178" i="7" s="1"/>
  <c r="AE177" i="7"/>
  <c r="AF177" i="7" s="1"/>
  <c r="AG177" i="7" s="1"/>
  <c r="AA177" i="7"/>
  <c r="Z177" i="7"/>
  <c r="Y177" i="7"/>
  <c r="X177" i="7"/>
  <c r="AB177" i="7" s="1"/>
  <c r="V177" i="7"/>
  <c r="U177" i="7"/>
  <c r="T177" i="7"/>
  <c r="S177" i="7"/>
  <c r="W177" i="7" s="1"/>
  <c r="K177" i="7"/>
  <c r="V176" i="7"/>
  <c r="U176" i="7"/>
  <c r="T176" i="7"/>
  <c r="S176" i="7"/>
  <c r="W176" i="7" s="1"/>
  <c r="AE175" i="7"/>
  <c r="V175" i="7"/>
  <c r="U175" i="7"/>
  <c r="T175" i="7"/>
  <c r="S175" i="7"/>
  <c r="W175" i="7" s="1"/>
  <c r="V174" i="7"/>
  <c r="U174" i="7"/>
  <c r="T174" i="7"/>
  <c r="S174" i="7"/>
  <c r="W174" i="7" s="1"/>
  <c r="AE173" i="7"/>
  <c r="V173" i="7"/>
  <c r="U173" i="7"/>
  <c r="T173" i="7"/>
  <c r="S173" i="7"/>
  <c r="W173" i="7" s="1"/>
  <c r="V172" i="7"/>
  <c r="U172" i="7"/>
  <c r="T172" i="7"/>
  <c r="S172" i="7"/>
  <c r="W172" i="7" s="1"/>
  <c r="AE171" i="7"/>
  <c r="AF171" i="7" s="1"/>
  <c r="AG171" i="7" s="1"/>
  <c r="AA171" i="7"/>
  <c r="Z171" i="7"/>
  <c r="Y171" i="7"/>
  <c r="X171" i="7"/>
  <c r="AB171" i="7" s="1"/>
  <c r="V171" i="7"/>
  <c r="U171" i="7"/>
  <c r="T171" i="7"/>
  <c r="S171" i="7"/>
  <c r="W171" i="7" s="1"/>
  <c r="K171" i="7"/>
  <c r="V170" i="7"/>
  <c r="U170" i="7"/>
  <c r="T170" i="7"/>
  <c r="S170" i="7"/>
  <c r="W170" i="7" s="1"/>
  <c r="AE169" i="7"/>
  <c r="V169" i="7"/>
  <c r="U169" i="7"/>
  <c r="T169" i="7"/>
  <c r="S169" i="7"/>
  <c r="W169" i="7" s="1"/>
  <c r="V168" i="7"/>
  <c r="U168" i="7"/>
  <c r="T168" i="7"/>
  <c r="S168" i="7"/>
  <c r="W168" i="7" s="1"/>
  <c r="AE167" i="7"/>
  <c r="V167" i="7"/>
  <c r="U167" i="7"/>
  <c r="T167" i="7"/>
  <c r="S167" i="7"/>
  <c r="W167" i="7" s="1"/>
  <c r="V166" i="7"/>
  <c r="U166" i="7"/>
  <c r="T166" i="7"/>
  <c r="S166" i="7"/>
  <c r="W166" i="7" s="1"/>
  <c r="AE165" i="7"/>
  <c r="V165" i="7"/>
  <c r="U165" i="7"/>
  <c r="T165" i="7"/>
  <c r="S165" i="7"/>
  <c r="W165" i="7" s="1"/>
  <c r="V164" i="7"/>
  <c r="U164" i="7"/>
  <c r="T164" i="7"/>
  <c r="S164" i="7"/>
  <c r="W164" i="7" s="1"/>
  <c r="AE163" i="7"/>
  <c r="AF163" i="7" s="1"/>
  <c r="AG163" i="7" s="1"/>
  <c r="AA163" i="7"/>
  <c r="Z163" i="7"/>
  <c r="Y163" i="7"/>
  <c r="X163" i="7"/>
  <c r="AB163" i="7" s="1"/>
  <c r="V163" i="7"/>
  <c r="U163" i="7"/>
  <c r="T163" i="7"/>
  <c r="S163" i="7"/>
  <c r="W163" i="7" s="1"/>
  <c r="K163" i="7"/>
  <c r="V162" i="7"/>
  <c r="U162" i="7"/>
  <c r="T162" i="7"/>
  <c r="S162" i="7"/>
  <c r="W162" i="7" s="1"/>
  <c r="AE161" i="7"/>
  <c r="V161" i="7"/>
  <c r="U161" i="7"/>
  <c r="T161" i="7"/>
  <c r="S161" i="7"/>
  <c r="W161" i="7" s="1"/>
  <c r="V160" i="7"/>
  <c r="U160" i="7"/>
  <c r="T160" i="7"/>
  <c r="S160" i="7"/>
  <c r="W160" i="7" s="1"/>
  <c r="AE159" i="7"/>
  <c r="V159" i="7"/>
  <c r="U159" i="7"/>
  <c r="T159" i="7"/>
  <c r="S159" i="7"/>
  <c r="W159" i="7" s="1"/>
  <c r="V158" i="7"/>
  <c r="U158" i="7"/>
  <c r="T158" i="7"/>
  <c r="S158" i="7"/>
  <c r="W158" i="7" s="1"/>
  <c r="AE157" i="7"/>
  <c r="AF157" i="7" s="1"/>
  <c r="AG157" i="7" s="1"/>
  <c r="AA157" i="7"/>
  <c r="Z157" i="7"/>
  <c r="Y157" i="7"/>
  <c r="X157" i="7"/>
  <c r="AB157" i="7" s="1"/>
  <c r="V157" i="7"/>
  <c r="U157" i="7"/>
  <c r="T157" i="7"/>
  <c r="S157" i="7"/>
  <c r="W157" i="7" s="1"/>
  <c r="K157" i="7"/>
  <c r="V156" i="7"/>
  <c r="U156" i="7"/>
  <c r="T156" i="7"/>
  <c r="S156" i="7"/>
  <c r="W156" i="7" s="1"/>
  <c r="AE155" i="7"/>
  <c r="V155" i="7"/>
  <c r="U155" i="7"/>
  <c r="T155" i="7"/>
  <c r="S155" i="7"/>
  <c r="W155" i="7" s="1"/>
  <c r="V154" i="7"/>
  <c r="U154" i="7"/>
  <c r="T154" i="7"/>
  <c r="S154" i="7"/>
  <c r="W154" i="7" s="1"/>
  <c r="AE153" i="7"/>
  <c r="V153" i="7"/>
  <c r="U153" i="7"/>
  <c r="T153" i="7"/>
  <c r="S153" i="7"/>
  <c r="W153" i="7" s="1"/>
  <c r="V152" i="7"/>
  <c r="U152" i="7"/>
  <c r="T152" i="7"/>
  <c r="S152" i="7"/>
  <c r="W152" i="7" s="1"/>
  <c r="AE151" i="7"/>
  <c r="AF151" i="7" s="1"/>
  <c r="AG151" i="7" s="1"/>
  <c r="AA151" i="7"/>
  <c r="Z151" i="7"/>
  <c r="Y151" i="7"/>
  <c r="X151" i="7"/>
  <c r="AB151" i="7" s="1"/>
  <c r="V151" i="7"/>
  <c r="U151" i="7"/>
  <c r="T151" i="7"/>
  <c r="S151" i="7"/>
  <c r="W151" i="7" s="1"/>
  <c r="K151" i="7"/>
  <c r="V150" i="7"/>
  <c r="U150" i="7"/>
  <c r="T150" i="7"/>
  <c r="S150" i="7"/>
  <c r="W150" i="7" s="1"/>
  <c r="AE149" i="7"/>
  <c r="V149" i="7"/>
  <c r="U149" i="7"/>
  <c r="T149" i="7"/>
  <c r="S149" i="7"/>
  <c r="W149" i="7" s="1"/>
  <c r="V148" i="7"/>
  <c r="U148" i="7"/>
  <c r="T148" i="7"/>
  <c r="S148" i="7"/>
  <c r="W148" i="7" s="1"/>
  <c r="AE147" i="7"/>
  <c r="V147" i="7"/>
  <c r="U147" i="7"/>
  <c r="T147" i="7"/>
  <c r="S147" i="7"/>
  <c r="W147" i="7" s="1"/>
  <c r="V146" i="7"/>
  <c r="U146" i="7"/>
  <c r="T146" i="7"/>
  <c r="S146" i="7"/>
  <c r="W146" i="7" s="1"/>
  <c r="AE145" i="7"/>
  <c r="AF145" i="7" s="1"/>
  <c r="AG145" i="7" s="1"/>
  <c r="AA145" i="7"/>
  <c r="Z145" i="7"/>
  <c r="Y145" i="7"/>
  <c r="X145" i="7"/>
  <c r="AB145" i="7" s="1"/>
  <c r="V145" i="7"/>
  <c r="U145" i="7"/>
  <c r="T145" i="7"/>
  <c r="S145" i="7"/>
  <c r="W145" i="7" s="1"/>
  <c r="K145" i="7"/>
  <c r="V144" i="7"/>
  <c r="U144" i="7"/>
  <c r="T144" i="7"/>
  <c r="S144" i="7"/>
  <c r="W144" i="7" s="1"/>
  <c r="AE143" i="7"/>
  <c r="V143" i="7"/>
  <c r="U143" i="7"/>
  <c r="T143" i="7"/>
  <c r="S143" i="7"/>
  <c r="W143" i="7" s="1"/>
  <c r="V142" i="7"/>
  <c r="U142" i="7"/>
  <c r="T142" i="7"/>
  <c r="S142" i="7"/>
  <c r="W142" i="7" s="1"/>
  <c r="AE141" i="7"/>
  <c r="V141" i="7"/>
  <c r="U141" i="7"/>
  <c r="T141" i="7"/>
  <c r="S141" i="7"/>
  <c r="W141" i="7" s="1"/>
  <c r="V140" i="7"/>
  <c r="U140" i="7"/>
  <c r="T140" i="7"/>
  <c r="S140" i="7"/>
  <c r="W140" i="7" s="1"/>
  <c r="AE139" i="7"/>
  <c r="V139" i="7"/>
  <c r="U139" i="7"/>
  <c r="T139" i="7"/>
  <c r="S139" i="7"/>
  <c r="W139" i="7" s="1"/>
  <c r="V138" i="7"/>
  <c r="U138" i="7"/>
  <c r="T138" i="7"/>
  <c r="S138" i="7"/>
  <c r="W138" i="7" s="1"/>
  <c r="AE137" i="7"/>
  <c r="AF137" i="7" s="1"/>
  <c r="AA137" i="7"/>
  <c r="Z137" i="7"/>
  <c r="Y137" i="7"/>
  <c r="X137" i="7"/>
  <c r="AB137" i="7" s="1"/>
  <c r="V137" i="7"/>
  <c r="U137" i="7"/>
  <c r="T137" i="7"/>
  <c r="S137" i="7"/>
  <c r="W137" i="7" s="1"/>
  <c r="K137" i="7"/>
  <c r="V136" i="7"/>
  <c r="U136" i="7"/>
  <c r="T136" i="7"/>
  <c r="S136" i="7"/>
  <c r="W136" i="7" s="1"/>
  <c r="AE135" i="7"/>
  <c r="V135" i="7"/>
  <c r="U135" i="7"/>
  <c r="T135" i="7"/>
  <c r="S135" i="7"/>
  <c r="W135" i="7" s="1"/>
  <c r="V134" i="7"/>
  <c r="U134" i="7"/>
  <c r="T134" i="7"/>
  <c r="S134" i="7"/>
  <c r="W134" i="7" s="1"/>
  <c r="AE133" i="7"/>
  <c r="AF133" i="7" s="1"/>
  <c r="AA133" i="7"/>
  <c r="Z133" i="7"/>
  <c r="Y133" i="7"/>
  <c r="X133" i="7"/>
  <c r="AB133" i="7" s="1"/>
  <c r="V133" i="7"/>
  <c r="U133" i="7"/>
  <c r="T133" i="7"/>
  <c r="S133" i="7"/>
  <c r="W133" i="7" s="1"/>
  <c r="K133" i="7"/>
  <c r="V132" i="7"/>
  <c r="U132" i="7"/>
  <c r="T132" i="7"/>
  <c r="S132" i="7"/>
  <c r="W132" i="7" s="1"/>
  <c r="AE131" i="7"/>
  <c r="V131" i="7"/>
  <c r="U131" i="7"/>
  <c r="T131" i="7"/>
  <c r="S131" i="7"/>
  <c r="W131" i="7" s="1"/>
  <c r="V130" i="7"/>
  <c r="U130" i="7"/>
  <c r="T130" i="7"/>
  <c r="W130" i="7"/>
  <c r="AE129" i="7"/>
  <c r="AF129" i="7" s="1"/>
  <c r="V129" i="7"/>
  <c r="U129" i="7"/>
  <c r="T129" i="7"/>
  <c r="W129" i="7"/>
  <c r="W813" i="7" s="1"/>
  <c r="V128" i="7"/>
  <c r="U128" i="7"/>
  <c r="T128" i="7"/>
  <c r="S128" i="7"/>
  <c r="W128" i="7" s="1"/>
  <c r="AE127" i="7"/>
  <c r="V127" i="7"/>
  <c r="U127" i="7"/>
  <c r="T127" i="7"/>
  <c r="S127" i="7"/>
  <c r="W127" i="7" s="1"/>
  <c r="V126" i="7"/>
  <c r="U126" i="7"/>
  <c r="T126" i="7"/>
  <c r="S126" i="7"/>
  <c r="W126" i="7" s="1"/>
  <c r="AE125" i="7"/>
  <c r="V125" i="7"/>
  <c r="U125" i="7"/>
  <c r="T125" i="7"/>
  <c r="S125" i="7"/>
  <c r="W125" i="7" s="1"/>
  <c r="V124" i="7"/>
  <c r="U124" i="7"/>
  <c r="T124" i="7"/>
  <c r="S124" i="7"/>
  <c r="W124" i="7" s="1"/>
  <c r="AE123" i="7"/>
  <c r="V123" i="7"/>
  <c r="U123" i="7"/>
  <c r="T123" i="7"/>
  <c r="S123" i="7"/>
  <c r="W123" i="7" s="1"/>
  <c r="V122" i="7"/>
  <c r="U122" i="7"/>
  <c r="T122" i="7"/>
  <c r="W122" i="7"/>
  <c r="AE121" i="7"/>
  <c r="AF121" i="7" s="1"/>
  <c r="AG121" i="7" s="1"/>
  <c r="AA121" i="7"/>
  <c r="Z121" i="7"/>
  <c r="Y121" i="7"/>
  <c r="AB121" i="7"/>
  <c r="V121" i="7"/>
  <c r="U121" i="7"/>
  <c r="T121" i="7"/>
  <c r="S121" i="7"/>
  <c r="W121" i="7" s="1"/>
  <c r="V120" i="7"/>
  <c r="U120" i="7"/>
  <c r="T120" i="7"/>
  <c r="S120" i="7"/>
  <c r="W120" i="7" s="1"/>
  <c r="AE119" i="7"/>
  <c r="V119" i="7"/>
  <c r="U119" i="7"/>
  <c r="T119" i="7"/>
  <c r="S119" i="7"/>
  <c r="W119" i="7" s="1"/>
  <c r="V118" i="7"/>
  <c r="U118" i="7"/>
  <c r="T118" i="7"/>
  <c r="S118" i="7"/>
  <c r="W118" i="7" s="1"/>
  <c r="AE117" i="7"/>
  <c r="V117" i="7"/>
  <c r="U117" i="7"/>
  <c r="T117" i="7"/>
  <c r="S117" i="7"/>
  <c r="W117" i="7" s="1"/>
  <c r="V116" i="7"/>
  <c r="U116" i="7"/>
  <c r="T116" i="7"/>
  <c r="S116" i="7"/>
  <c r="W116" i="7" s="1"/>
  <c r="AE115" i="7"/>
  <c r="AF115" i="7" s="1"/>
  <c r="AA115" i="7"/>
  <c r="Z115" i="7"/>
  <c r="Y115" i="7"/>
  <c r="X115" i="7"/>
  <c r="AB115" i="7" s="1"/>
  <c r="V115" i="7"/>
  <c r="U115" i="7"/>
  <c r="T115" i="7"/>
  <c r="S115" i="7"/>
  <c r="W115" i="7" s="1"/>
  <c r="V114" i="7"/>
  <c r="U114" i="7"/>
  <c r="T114" i="7"/>
  <c r="S114" i="7"/>
  <c r="W114" i="7" s="1"/>
  <c r="AE113" i="7"/>
  <c r="V113" i="7"/>
  <c r="U113" i="7"/>
  <c r="T113" i="7"/>
  <c r="S113" i="7"/>
  <c r="W113" i="7" s="1"/>
  <c r="V112" i="7"/>
  <c r="U112" i="7"/>
  <c r="T112" i="7"/>
  <c r="S112" i="7"/>
  <c r="W112" i="7" s="1"/>
  <c r="AE111" i="7"/>
  <c r="V111" i="7"/>
  <c r="U111" i="7"/>
  <c r="T111" i="7"/>
  <c r="S111" i="7"/>
  <c r="W111" i="7" s="1"/>
  <c r="V110" i="7"/>
  <c r="U110" i="7"/>
  <c r="T110" i="7"/>
  <c r="S110" i="7"/>
  <c r="W110" i="7" s="1"/>
  <c r="AE109" i="7"/>
  <c r="AF109" i="7" s="1"/>
  <c r="AA109" i="7"/>
  <c r="Z109" i="7"/>
  <c r="Y109" i="7"/>
  <c r="X109" i="7"/>
  <c r="AB109" i="7" s="1"/>
  <c r="V109" i="7"/>
  <c r="U109" i="7"/>
  <c r="T109" i="7"/>
  <c r="S109" i="7"/>
  <c r="W109" i="7" s="1"/>
  <c r="V108" i="7"/>
  <c r="U108" i="7"/>
  <c r="T108" i="7"/>
  <c r="S108" i="7"/>
  <c r="W108" i="7" s="1"/>
  <c r="AE107" i="7"/>
  <c r="V107" i="7"/>
  <c r="U107" i="7"/>
  <c r="T107" i="7"/>
  <c r="S107" i="7"/>
  <c r="W107" i="7" s="1"/>
  <c r="V106" i="7"/>
  <c r="U106" i="7"/>
  <c r="T106" i="7"/>
  <c r="S106" i="7"/>
  <c r="W106" i="7" s="1"/>
  <c r="AE105" i="7"/>
  <c r="AF105" i="7" s="1"/>
  <c r="AG105" i="7" s="1"/>
  <c r="AH105" i="7" s="1"/>
  <c r="AA105" i="7"/>
  <c r="Z105" i="7"/>
  <c r="Y105" i="7"/>
  <c r="X105" i="7"/>
  <c r="AB105" i="7" s="1"/>
  <c r="V105" i="7"/>
  <c r="U105" i="7"/>
  <c r="T105" i="7"/>
  <c r="S105" i="7"/>
  <c r="W105" i="7" s="1"/>
  <c r="V104" i="7"/>
  <c r="U104" i="7"/>
  <c r="T104" i="7"/>
  <c r="S104" i="7"/>
  <c r="W104" i="7" s="1"/>
  <c r="AE103" i="7"/>
  <c r="V103" i="7"/>
  <c r="U103" i="7"/>
  <c r="T103" i="7"/>
  <c r="S103" i="7"/>
  <c r="W103" i="7" s="1"/>
  <c r="V102" i="7"/>
  <c r="U102" i="7"/>
  <c r="T102" i="7"/>
  <c r="S102" i="7"/>
  <c r="W102" i="7" s="1"/>
  <c r="AE101" i="7"/>
  <c r="AF101" i="7" s="1"/>
  <c r="AA101" i="7"/>
  <c r="Z101" i="7"/>
  <c r="Y101" i="7"/>
  <c r="X101" i="7"/>
  <c r="AB101" i="7" s="1"/>
  <c r="V101" i="7"/>
  <c r="U101" i="7"/>
  <c r="T101" i="7"/>
  <c r="S101" i="7"/>
  <c r="W101" i="7" s="1"/>
  <c r="K101" i="7"/>
  <c r="V100" i="7"/>
  <c r="U100" i="7"/>
  <c r="T100" i="7"/>
  <c r="S100" i="7"/>
  <c r="W100" i="7" s="1"/>
  <c r="AE99" i="7"/>
  <c r="V99" i="7"/>
  <c r="U99" i="7"/>
  <c r="T99" i="7"/>
  <c r="S99" i="7"/>
  <c r="W99" i="7" s="1"/>
  <c r="V98" i="7"/>
  <c r="U98" i="7"/>
  <c r="T98" i="7"/>
  <c r="S98" i="7"/>
  <c r="W98" i="7" s="1"/>
  <c r="AE97" i="7"/>
  <c r="V97" i="7"/>
  <c r="U97" i="7"/>
  <c r="T97" i="7"/>
  <c r="S97" i="7"/>
  <c r="W97" i="7" s="1"/>
  <c r="V96" i="7"/>
  <c r="U96" i="7"/>
  <c r="T96" i="7"/>
  <c r="S96" i="7"/>
  <c r="W96" i="7" s="1"/>
  <c r="AE95" i="7"/>
  <c r="AF95" i="7" s="1"/>
  <c r="AG95" i="7" s="1"/>
  <c r="AA95" i="7"/>
  <c r="Z95" i="7"/>
  <c r="Y95" i="7"/>
  <c r="X95" i="7"/>
  <c r="AB95" i="7" s="1"/>
  <c r="V95" i="7"/>
  <c r="U95" i="7"/>
  <c r="T95" i="7"/>
  <c r="S95" i="7"/>
  <c r="W95" i="7" s="1"/>
  <c r="K95" i="7"/>
  <c r="V94" i="7"/>
  <c r="U94" i="7"/>
  <c r="T94" i="7"/>
  <c r="S94" i="7"/>
  <c r="W94" i="7" s="1"/>
  <c r="AE93" i="7"/>
  <c r="V93" i="7"/>
  <c r="U93" i="7"/>
  <c r="T93" i="7"/>
  <c r="S93" i="7"/>
  <c r="W93" i="7" s="1"/>
  <c r="V92" i="7"/>
  <c r="U92" i="7"/>
  <c r="T92" i="7"/>
  <c r="S92" i="7"/>
  <c r="W92" i="7" s="1"/>
  <c r="AE91" i="7"/>
  <c r="V91" i="7"/>
  <c r="U91" i="7"/>
  <c r="T91" i="7"/>
  <c r="S91" i="7"/>
  <c r="W91" i="7" s="1"/>
  <c r="V90" i="7"/>
  <c r="U90" i="7"/>
  <c r="T90" i="7"/>
  <c r="S90" i="7"/>
  <c r="W90" i="7" s="1"/>
  <c r="AE89" i="7"/>
  <c r="V89" i="7"/>
  <c r="U89" i="7"/>
  <c r="T89" i="7"/>
  <c r="S89" i="7"/>
  <c r="W89" i="7" s="1"/>
  <c r="V88" i="7"/>
  <c r="U88" i="7"/>
  <c r="T88" i="7"/>
  <c r="S88" i="7"/>
  <c r="W88" i="7" s="1"/>
  <c r="AE87" i="7"/>
  <c r="V87" i="7"/>
  <c r="U87" i="7"/>
  <c r="T87" i="7"/>
  <c r="S87" i="7"/>
  <c r="W87" i="7" s="1"/>
  <c r="V86" i="7"/>
  <c r="U86" i="7"/>
  <c r="T86" i="7"/>
  <c r="S86" i="7"/>
  <c r="W86" i="7" s="1"/>
  <c r="AE85" i="7"/>
  <c r="V85" i="7"/>
  <c r="U85" i="7"/>
  <c r="T85" i="7"/>
  <c r="S85" i="7"/>
  <c r="W85" i="7" s="1"/>
  <c r="V84" i="7"/>
  <c r="U84" i="7"/>
  <c r="T84" i="7"/>
  <c r="S84" i="7"/>
  <c r="W84" i="7" s="1"/>
  <c r="AE83" i="7"/>
  <c r="AF83" i="7" s="1"/>
  <c r="AG83" i="7" s="1"/>
  <c r="AA83" i="7"/>
  <c r="Z83" i="7"/>
  <c r="Y83" i="7"/>
  <c r="X83" i="7"/>
  <c r="AB83" i="7" s="1"/>
  <c r="V83" i="7"/>
  <c r="U83" i="7"/>
  <c r="T83" i="7"/>
  <c r="S83" i="7"/>
  <c r="W83" i="7" s="1"/>
  <c r="K83" i="7"/>
  <c r="V82" i="7"/>
  <c r="U82" i="7"/>
  <c r="T82" i="7"/>
  <c r="S82" i="7"/>
  <c r="W82" i="7" s="1"/>
  <c r="AE81" i="7"/>
  <c r="V81" i="7"/>
  <c r="U81" i="7"/>
  <c r="T81" i="7"/>
  <c r="S81" i="7"/>
  <c r="W81" i="7" s="1"/>
  <c r="V80" i="7"/>
  <c r="U80" i="7"/>
  <c r="T80" i="7"/>
  <c r="S80" i="7"/>
  <c r="W80" i="7" s="1"/>
  <c r="AE79" i="7"/>
  <c r="V79" i="7"/>
  <c r="U79" i="7"/>
  <c r="T79" i="7"/>
  <c r="S79" i="7"/>
  <c r="W79" i="7" s="1"/>
  <c r="V78" i="7"/>
  <c r="U78" i="7"/>
  <c r="T78" i="7"/>
  <c r="S78" i="7"/>
  <c r="W78" i="7" s="1"/>
  <c r="AE77" i="7"/>
  <c r="V77" i="7"/>
  <c r="U77" i="7"/>
  <c r="T77" i="7"/>
  <c r="S77" i="7"/>
  <c r="W77" i="7" s="1"/>
  <c r="V76" i="7"/>
  <c r="U76" i="7"/>
  <c r="T76" i="7"/>
  <c r="S76" i="7"/>
  <c r="W76" i="7" s="1"/>
  <c r="AE75" i="7"/>
  <c r="V75" i="7"/>
  <c r="U75" i="7"/>
  <c r="T75" i="7"/>
  <c r="S75" i="7"/>
  <c r="W75" i="7" s="1"/>
  <c r="V74" i="7"/>
  <c r="U74" i="7"/>
  <c r="T74" i="7"/>
  <c r="S74" i="7"/>
  <c r="W74" i="7" s="1"/>
  <c r="AE73" i="7"/>
  <c r="V73" i="7"/>
  <c r="U73" i="7"/>
  <c r="T73" i="7"/>
  <c r="S73" i="7"/>
  <c r="W73" i="7" s="1"/>
  <c r="V72" i="7"/>
  <c r="U72" i="7"/>
  <c r="T72" i="7"/>
  <c r="S72" i="7"/>
  <c r="W72" i="7" s="1"/>
  <c r="AE71" i="7"/>
  <c r="AF71" i="7" s="1"/>
  <c r="AG71" i="7" s="1"/>
  <c r="AA71" i="7"/>
  <c r="Z71" i="7"/>
  <c r="Y71" i="7"/>
  <c r="X71" i="7"/>
  <c r="AB71" i="7" s="1"/>
  <c r="V71" i="7"/>
  <c r="U71" i="7"/>
  <c r="T71" i="7"/>
  <c r="S71" i="7"/>
  <c r="W71" i="7" s="1"/>
  <c r="K71" i="7"/>
  <c r="V70" i="7"/>
  <c r="U70" i="7"/>
  <c r="T70" i="7"/>
  <c r="S70" i="7"/>
  <c r="W70" i="7" s="1"/>
  <c r="AE69" i="7"/>
  <c r="V69" i="7"/>
  <c r="U69" i="7"/>
  <c r="T69" i="7"/>
  <c r="S69" i="7"/>
  <c r="W69" i="7" s="1"/>
  <c r="V68" i="7"/>
  <c r="U68" i="7"/>
  <c r="T68" i="7"/>
  <c r="S68" i="7"/>
  <c r="W68" i="7" s="1"/>
  <c r="AE67" i="7"/>
  <c r="V67" i="7"/>
  <c r="U67" i="7"/>
  <c r="T67" i="7"/>
  <c r="S67" i="7"/>
  <c r="W67" i="7" s="1"/>
  <c r="V66" i="7"/>
  <c r="U66" i="7"/>
  <c r="T66" i="7"/>
  <c r="S66" i="7"/>
  <c r="W66" i="7" s="1"/>
  <c r="AE65" i="7"/>
  <c r="V65" i="7"/>
  <c r="U65" i="7"/>
  <c r="T65" i="7"/>
  <c r="S65" i="7"/>
  <c r="W65" i="7" s="1"/>
  <c r="V64" i="7"/>
  <c r="U64" i="7"/>
  <c r="T64" i="7"/>
  <c r="S64" i="7"/>
  <c r="W64" i="7" s="1"/>
  <c r="AE63" i="7"/>
  <c r="V63" i="7"/>
  <c r="U63" i="7"/>
  <c r="T63" i="7"/>
  <c r="S63" i="7"/>
  <c r="W63" i="7" s="1"/>
  <c r="V62" i="7"/>
  <c r="U62" i="7"/>
  <c r="T62" i="7"/>
  <c r="S62" i="7"/>
  <c r="W62" i="7" s="1"/>
  <c r="AE61" i="7"/>
  <c r="V61" i="7"/>
  <c r="U61" i="7"/>
  <c r="T61" i="7"/>
  <c r="S61" i="7"/>
  <c r="W61" i="7" s="1"/>
  <c r="V60" i="7"/>
  <c r="U60" i="7"/>
  <c r="T60" i="7"/>
  <c r="S60" i="7"/>
  <c r="W60" i="7" s="1"/>
  <c r="AE59" i="7"/>
  <c r="V59" i="7"/>
  <c r="U59" i="7"/>
  <c r="T59" i="7"/>
  <c r="S59" i="7"/>
  <c r="W59" i="7" s="1"/>
  <c r="V58" i="7"/>
  <c r="U58" i="7"/>
  <c r="T58" i="7"/>
  <c r="S58" i="7"/>
  <c r="W58" i="7" s="1"/>
  <c r="AE57" i="7"/>
  <c r="AF57" i="7" s="1"/>
  <c r="AA57" i="7"/>
  <c r="Z57" i="7"/>
  <c r="Y57" i="7"/>
  <c r="X57" i="7"/>
  <c r="AB57" i="7" s="1"/>
  <c r="V57" i="7"/>
  <c r="U57" i="7"/>
  <c r="T57" i="7"/>
  <c r="S57" i="7"/>
  <c r="W57" i="7" s="1"/>
  <c r="K57" i="7"/>
  <c r="V56" i="7"/>
  <c r="U56" i="7"/>
  <c r="T56" i="7"/>
  <c r="S56" i="7"/>
  <c r="W56" i="7" s="1"/>
  <c r="AE55" i="7"/>
  <c r="V55" i="7"/>
  <c r="U55" i="7"/>
  <c r="T55" i="7"/>
  <c r="S55" i="7"/>
  <c r="W55" i="7" s="1"/>
  <c r="V54" i="7"/>
  <c r="U54" i="7"/>
  <c r="T54" i="7"/>
  <c r="S54" i="7"/>
  <c r="W54" i="7" s="1"/>
  <c r="AE53" i="7"/>
  <c r="V53" i="7"/>
  <c r="U53" i="7"/>
  <c r="T53" i="7"/>
  <c r="S53" i="7"/>
  <c r="W53" i="7" s="1"/>
  <c r="V52" i="7"/>
  <c r="U52" i="7"/>
  <c r="T52" i="7"/>
  <c r="S52" i="7"/>
  <c r="W52" i="7" s="1"/>
  <c r="AE51" i="7"/>
  <c r="AF51" i="7" s="1"/>
  <c r="AG51" i="7" s="1"/>
  <c r="AA51" i="7"/>
  <c r="Z51" i="7"/>
  <c r="Y51" i="7"/>
  <c r="X51" i="7"/>
  <c r="AB51" i="7" s="1"/>
  <c r="V51" i="7"/>
  <c r="U51" i="7"/>
  <c r="T51" i="7"/>
  <c r="S51" i="7"/>
  <c r="W51" i="7" s="1"/>
  <c r="K51" i="7"/>
  <c r="V50" i="7"/>
  <c r="U50" i="7"/>
  <c r="T50" i="7"/>
  <c r="S50" i="7"/>
  <c r="W50" i="7" s="1"/>
  <c r="AE49" i="7"/>
  <c r="V49" i="7"/>
  <c r="U49" i="7"/>
  <c r="T49" i="7"/>
  <c r="S49" i="7"/>
  <c r="W49" i="7" s="1"/>
  <c r="V48" i="7"/>
  <c r="U48" i="7"/>
  <c r="T48" i="7"/>
  <c r="S48" i="7"/>
  <c r="W48" i="7" s="1"/>
  <c r="AE47" i="7"/>
  <c r="V47" i="7"/>
  <c r="U47" i="7"/>
  <c r="T47" i="7"/>
  <c r="S47" i="7"/>
  <c r="W47" i="7" s="1"/>
  <c r="V46" i="7"/>
  <c r="U46" i="7"/>
  <c r="T46" i="7"/>
  <c r="S46" i="7"/>
  <c r="W46" i="7" s="1"/>
  <c r="AE45" i="7"/>
  <c r="V45" i="7"/>
  <c r="U45" i="7"/>
  <c r="T45" i="7"/>
  <c r="S45" i="7"/>
  <c r="W45" i="7" s="1"/>
  <c r="V44" i="7"/>
  <c r="U44" i="7"/>
  <c r="T44" i="7"/>
  <c r="S44" i="7"/>
  <c r="W44" i="7" s="1"/>
  <c r="AE43" i="7"/>
  <c r="V43" i="7"/>
  <c r="U43" i="7"/>
  <c r="T43" i="7"/>
  <c r="S43" i="7"/>
  <c r="W43" i="7" s="1"/>
  <c r="V42" i="7"/>
  <c r="U42" i="7"/>
  <c r="T42" i="7"/>
  <c r="S42" i="7"/>
  <c r="W42" i="7" s="1"/>
  <c r="AE41" i="7"/>
  <c r="AF41" i="7" s="1"/>
  <c r="AA41" i="7"/>
  <c r="Z41" i="7"/>
  <c r="Y41" i="7"/>
  <c r="X41" i="7"/>
  <c r="AB41" i="7" s="1"/>
  <c r="V41" i="7"/>
  <c r="U41" i="7"/>
  <c r="T41" i="7"/>
  <c r="S41" i="7"/>
  <c r="W41" i="7" s="1"/>
  <c r="K41" i="7"/>
  <c r="V40" i="7"/>
  <c r="U40" i="7"/>
  <c r="T40" i="7"/>
  <c r="S40" i="7"/>
  <c r="W40" i="7" s="1"/>
  <c r="AE39" i="7"/>
  <c r="V39" i="7"/>
  <c r="U39" i="7"/>
  <c r="T39" i="7"/>
  <c r="S39" i="7"/>
  <c r="W39" i="7" s="1"/>
  <c r="V38" i="7"/>
  <c r="U38" i="7"/>
  <c r="T38" i="7"/>
  <c r="S38" i="7"/>
  <c r="W38" i="7" s="1"/>
  <c r="AE37" i="7"/>
  <c r="V37" i="7"/>
  <c r="U37" i="7"/>
  <c r="T37" i="7"/>
  <c r="S37" i="7"/>
  <c r="W37" i="7" s="1"/>
  <c r="V36" i="7"/>
  <c r="U36" i="7"/>
  <c r="T36" i="7"/>
  <c r="S36" i="7"/>
  <c r="W36" i="7" s="1"/>
  <c r="AE35" i="7"/>
  <c r="AF35" i="7" s="1"/>
  <c r="AA35" i="7"/>
  <c r="Z35" i="7"/>
  <c r="Y35" i="7"/>
  <c r="X35" i="7"/>
  <c r="AB35" i="7" s="1"/>
  <c r="V35" i="7"/>
  <c r="U35" i="7"/>
  <c r="T35" i="7"/>
  <c r="S35" i="7"/>
  <c r="W35" i="7" s="1"/>
  <c r="K35" i="7"/>
  <c r="V34" i="7"/>
  <c r="U34" i="7"/>
  <c r="T34" i="7"/>
  <c r="S34" i="7"/>
  <c r="W34" i="7" s="1"/>
  <c r="AE33" i="7"/>
  <c r="V33" i="7"/>
  <c r="U33" i="7"/>
  <c r="T33" i="7"/>
  <c r="S33" i="7"/>
  <c r="W33" i="7" s="1"/>
  <c r="V32" i="7"/>
  <c r="U32" i="7"/>
  <c r="T32" i="7"/>
  <c r="S32" i="7"/>
  <c r="W32" i="7" s="1"/>
  <c r="AE31" i="7"/>
  <c r="AF31" i="7" s="1"/>
  <c r="AA31" i="7"/>
  <c r="Z31" i="7"/>
  <c r="Y31" i="7"/>
  <c r="X31" i="7"/>
  <c r="AB31" i="7" s="1"/>
  <c r="V31" i="7"/>
  <c r="U31" i="7"/>
  <c r="T31" i="7"/>
  <c r="S31" i="7"/>
  <c r="W31" i="7" s="1"/>
  <c r="K31" i="7"/>
  <c r="V30" i="7"/>
  <c r="U30" i="7"/>
  <c r="T30" i="7"/>
  <c r="S30" i="7"/>
  <c r="W30" i="7" s="1"/>
  <c r="AE29" i="7"/>
  <c r="V29" i="7"/>
  <c r="U29" i="7"/>
  <c r="T29" i="7"/>
  <c r="S29" i="7"/>
  <c r="W29" i="7" s="1"/>
  <c r="V28" i="7"/>
  <c r="U28" i="7"/>
  <c r="T28" i="7"/>
  <c r="S28" i="7"/>
  <c r="W28" i="7" s="1"/>
  <c r="AE27" i="7"/>
  <c r="V27" i="7"/>
  <c r="U27" i="7"/>
  <c r="T27" i="7"/>
  <c r="S27" i="7"/>
  <c r="W27" i="7" s="1"/>
  <c r="V26" i="7"/>
  <c r="U26" i="7"/>
  <c r="T26" i="7"/>
  <c r="S26" i="7"/>
  <c r="W26" i="7" s="1"/>
  <c r="AE25" i="7"/>
  <c r="V25" i="7"/>
  <c r="U25" i="7"/>
  <c r="T25" i="7"/>
  <c r="S25" i="7"/>
  <c r="W25" i="7" s="1"/>
  <c r="V24" i="7"/>
  <c r="U24" i="7"/>
  <c r="T24" i="7"/>
  <c r="S24" i="7"/>
  <c r="W24" i="7" s="1"/>
  <c r="AE23" i="7"/>
  <c r="AF23" i="7" s="1"/>
  <c r="AA23" i="7"/>
  <c r="Z23" i="7"/>
  <c r="Y23" i="7"/>
  <c r="X23" i="7"/>
  <c r="AB23" i="7" s="1"/>
  <c r="V23" i="7"/>
  <c r="U23" i="7"/>
  <c r="T23" i="7"/>
  <c r="S23" i="7"/>
  <c r="W23" i="7" s="1"/>
  <c r="K23" i="7"/>
  <c r="V22" i="7"/>
  <c r="U22" i="7"/>
  <c r="T22" i="7"/>
  <c r="S22" i="7"/>
  <c r="W22" i="7" s="1"/>
  <c r="AE21" i="7"/>
  <c r="V21" i="7"/>
  <c r="U21" i="7"/>
  <c r="T21" i="7"/>
  <c r="S21" i="7"/>
  <c r="W21" i="7" s="1"/>
  <c r="V20" i="7"/>
  <c r="U20" i="7"/>
  <c r="T20" i="7"/>
  <c r="S20" i="7"/>
  <c r="W20" i="7" s="1"/>
  <c r="AE19" i="7"/>
  <c r="V19" i="7"/>
  <c r="U19" i="7"/>
  <c r="T19" i="7"/>
  <c r="S19" i="7"/>
  <c r="W19" i="7" s="1"/>
  <c r="V18" i="7"/>
  <c r="U18" i="7"/>
  <c r="T18" i="7"/>
  <c r="S18" i="7"/>
  <c r="W18" i="7" s="1"/>
  <c r="AE17" i="7"/>
  <c r="V17" i="7"/>
  <c r="U17" i="7"/>
  <c r="T17" i="7"/>
  <c r="S17" i="7"/>
  <c r="W17" i="7" s="1"/>
  <c r="V16" i="7"/>
  <c r="U16" i="7"/>
  <c r="T16" i="7"/>
  <c r="S16" i="7"/>
  <c r="W16" i="7" s="1"/>
  <c r="AE15" i="7"/>
  <c r="V15" i="7"/>
  <c r="U15" i="7"/>
  <c r="T15" i="7"/>
  <c r="S15" i="7"/>
  <c r="W15" i="7" s="1"/>
  <c r="V14" i="7"/>
  <c r="U14" i="7"/>
  <c r="T14" i="7"/>
  <c r="S14" i="7"/>
  <c r="W14" i="7" s="1"/>
  <c r="AE13" i="7"/>
  <c r="V13" i="7"/>
  <c r="U13" i="7"/>
  <c r="T13" i="7"/>
  <c r="S13" i="7"/>
  <c r="W13" i="7" s="1"/>
  <c r="V12" i="7"/>
  <c r="U12" i="7"/>
  <c r="T12" i="7"/>
  <c r="S12" i="7"/>
  <c r="W12" i="7" s="1"/>
  <c r="AE11" i="7"/>
  <c r="AF11" i="7" s="1"/>
  <c r="AA11" i="7"/>
  <c r="Z11" i="7"/>
  <c r="Y11" i="7"/>
  <c r="X11" i="7"/>
  <c r="AB11" i="7" s="1"/>
  <c r="V11" i="7"/>
  <c r="U11" i="7"/>
  <c r="T11" i="7"/>
  <c r="S11" i="7"/>
  <c r="W11" i="7" s="1"/>
  <c r="K11" i="7"/>
  <c r="V10" i="7"/>
  <c r="U10" i="7"/>
  <c r="T10" i="7"/>
  <c r="S10" i="7"/>
  <c r="W10" i="7" s="1"/>
  <c r="AE9" i="7"/>
  <c r="V9" i="7"/>
  <c r="U9" i="7"/>
  <c r="T9" i="7"/>
  <c r="S9" i="7"/>
  <c r="W9" i="7" s="1"/>
  <c r="V8" i="7"/>
  <c r="U8" i="7"/>
  <c r="T8" i="7"/>
  <c r="S8" i="7"/>
  <c r="W8" i="7" s="1"/>
  <c r="AE7" i="7"/>
  <c r="V7" i="7"/>
  <c r="U7" i="7"/>
  <c r="T7" i="7"/>
  <c r="S7" i="7"/>
  <c r="W7" i="7" s="1"/>
  <c r="V6" i="7"/>
  <c r="U6" i="7"/>
  <c r="T6" i="7"/>
  <c r="S6" i="7"/>
  <c r="W6" i="7" s="1"/>
  <c r="AE5" i="7"/>
  <c r="V5" i="7"/>
  <c r="U5" i="7"/>
  <c r="T5" i="7"/>
  <c r="S5" i="7"/>
  <c r="W5" i="7" s="1"/>
  <c r="V4" i="7"/>
  <c r="U4" i="7"/>
  <c r="U814" i="7" s="1"/>
  <c r="T4" i="7"/>
  <c r="T814" i="7" s="1"/>
  <c r="S4" i="7"/>
  <c r="AE3" i="7"/>
  <c r="AF3" i="7" s="1"/>
  <c r="AG3" i="7" s="1"/>
  <c r="AH3" i="7" s="1"/>
  <c r="AA3" i="7"/>
  <c r="Z3" i="7"/>
  <c r="Y3" i="7"/>
  <c r="X3" i="7"/>
  <c r="AB3" i="7" s="1"/>
  <c r="V3" i="7"/>
  <c r="V813" i="7" s="1"/>
  <c r="U3" i="7"/>
  <c r="U813" i="7" s="1"/>
  <c r="T3" i="7"/>
  <c r="T813" i="7" s="1"/>
  <c r="S3" i="7"/>
  <c r="W760" i="7" l="1"/>
  <c r="AA755" i="7"/>
  <c r="W758" i="7"/>
  <c r="AB755" i="7"/>
  <c r="W308" i="7"/>
  <c r="W304" i="7"/>
  <c r="W262" i="7"/>
  <c r="W318" i="7"/>
  <c r="W310" i="7"/>
  <c r="AA303" i="7"/>
  <c r="K303" i="7" s="1"/>
  <c r="W306" i="7"/>
  <c r="W300" i="7"/>
  <c r="W298" i="7"/>
  <c r="W296" i="7"/>
  <c r="AA293" i="7"/>
  <c r="K293" i="7" s="1"/>
  <c r="W294" i="7"/>
  <c r="W292" i="7"/>
  <c r="W290" i="7"/>
  <c r="AA283" i="7"/>
  <c r="W282" i="7"/>
  <c r="W278" i="7"/>
  <c r="W274" i="7"/>
  <c r="AA267" i="7"/>
  <c r="W268" i="7"/>
  <c r="AA263" i="7"/>
  <c r="W266" i="7"/>
  <c r="W264" i="7"/>
  <c r="W260" i="7"/>
  <c r="AB259" i="7" s="1"/>
  <c r="W258" i="7"/>
  <c r="W252" i="7"/>
  <c r="W250" i="7"/>
  <c r="AB239" i="7"/>
  <c r="W236" i="7"/>
  <c r="AB235" i="7" s="1"/>
  <c r="AB229" i="7"/>
  <c r="AA229" i="7"/>
  <c r="W228" i="7"/>
  <c r="AB223" i="7" s="1"/>
  <c r="AA223" i="7"/>
  <c r="W222" i="7"/>
  <c r="AB221" i="7" s="1"/>
  <c r="W218" i="7"/>
  <c r="W214" i="7"/>
  <c r="AA209" i="7"/>
  <c r="W210" i="7"/>
  <c r="AB209" i="7" s="1"/>
  <c r="W208" i="7"/>
  <c r="W206" i="7"/>
  <c r="AA197" i="7"/>
  <c r="S813" i="7"/>
  <c r="W3" i="7"/>
  <c r="S814" i="7"/>
  <c r="W4" i="7"/>
  <c r="T817" i="7"/>
  <c r="T818" i="7" s="1"/>
  <c r="U817" i="7"/>
  <c r="U818" i="7" s="1"/>
  <c r="V817" i="7"/>
  <c r="V818" i="7" s="1"/>
  <c r="AH133" i="7"/>
  <c r="AG133" i="7"/>
  <c r="AB303" i="7" l="1"/>
  <c r="AB293" i="7"/>
  <c r="AB283" i="7"/>
  <c r="AB277" i="7"/>
  <c r="AB267" i="7"/>
  <c r="AB263" i="7"/>
  <c r="AB243" i="7"/>
  <c r="AB197" i="7"/>
  <c r="S817" i="7"/>
  <c r="S818" i="7" s="1"/>
</calcChain>
</file>

<file path=xl/sharedStrings.xml><?xml version="1.0" encoding="utf-8"?>
<sst xmlns="http://schemas.openxmlformats.org/spreadsheetml/2006/main" count="1916" uniqueCount="997">
  <si>
    <t>2017 MIPG</t>
  </si>
  <si>
    <t>2018-2022 CUATRIENIO</t>
  </si>
  <si>
    <t>Políticas MiPG Decreto 1499 Sept 2017 y Decreto 612 de 2018</t>
  </si>
  <si>
    <t xml:space="preserve">OBJETIVO  INSTITUCIONAL </t>
  </si>
  <si>
    <t># COMP</t>
  </si>
  <si>
    <t xml:space="preserve">COMPROMISO </t>
  </si>
  <si>
    <t># META 
2022 PEI</t>
  </si>
  <si>
    <t>META 2022 PEI</t>
  </si>
  <si>
    <t>META 2022</t>
  </si>
  <si>
    <t>No. META 2022</t>
  </si>
  <si>
    <t>NOMBRE INDICADOR</t>
  </si>
  <si>
    <t>FÓRMULA INDICADOR</t>
  </si>
  <si>
    <t>AVANCE INDICADOR</t>
  </si>
  <si>
    <t>ACTIVIDADES</t>
  </si>
  <si>
    <t>PONDERACION ACTIVIDAD</t>
  </si>
  <si>
    <t>EVALUACIÓN 
TRIM I</t>
  </si>
  <si>
    <t>EVALUACIÓN 
TRIM II</t>
  </si>
  <si>
    <t>EVALUACIÓN 
TRIM III</t>
  </si>
  <si>
    <t>EVALUACIÓN
 TRIM IV</t>
  </si>
  <si>
    <t>ACUMULADO</t>
  </si>
  <si>
    <t>AVANCE 
I TRIM</t>
  </si>
  <si>
    <t>AVANCE 
II TRIM</t>
  </si>
  <si>
    <t>AVANCE 
III TRIM</t>
  </si>
  <si>
    <t>AVANCE 
IV TRIM</t>
  </si>
  <si>
    <t>GESTION 2022</t>
  </si>
  <si>
    <t>LIDER OBJETIVO</t>
  </si>
  <si>
    <t>RESPONSABLE Y APOYO DEL LIDER</t>
  </si>
  <si>
    <t>COMENTARIO</t>
  </si>
  <si>
    <t>COMENTARIO  GESTION META 2022</t>
  </si>
  <si>
    <t>COMENTARIO  GESTION  COMPROMISO 2022</t>
  </si>
  <si>
    <t>COMENTARIO  GESTION OBJETIVO INSTITUCIONAL 2022</t>
  </si>
  <si>
    <t>RESPONSABLE EN OAP DE APOYAR EVALUACIÓN</t>
  </si>
  <si>
    <t xml:space="preserve">OBSERVACIONES </t>
  </si>
  <si>
    <t>PLANEACIÓN INSTITUCIONAL</t>
  </si>
  <si>
    <t xml:space="preserve">1. INSTITUCIONALIDAD: Consolidar los roles de autoridad, de prestación del servicio y de investigación de accidentes para dinamizar el crecimiento del transporte aéreo, contribuyendo así a la aviación civil colombiana. </t>
  </si>
  <si>
    <t>Lograr que el Estado Colombiano reconozca el carácter estratégico de la aviación civil, fortaleciendo las competencias de la autoridad aeronáutica.</t>
  </si>
  <si>
    <t>Alcanzar la implementación del 100% de los planes de acción orientados al fortalecimiento institucional de la Autoridad Aeronáutica</t>
  </si>
  <si>
    <t xml:space="preserve">Actualizar el  80% (146 aeródromos) de los permisos de operación de los aeropuertos públicos que no fueron actualizados en los últimos 5 años </t>
  </si>
  <si>
    <t>Aeropuertos públicos con permisos de operación actualizados</t>
  </si>
  <si>
    <t>No. de aeropuertos públicos con permiso de operación actualizados / Total de aeropuertos públicos con permiso de operación desactualizados *100</t>
  </si>
  <si>
    <t>1.Actualizar el plan de vigilancia del  año 2022</t>
  </si>
  <si>
    <t>P</t>
  </si>
  <si>
    <t>DIRECTOR GENERAL</t>
  </si>
  <si>
    <t xml:space="preserve">
SECRETARIO DE AUTORIDAD AERONÁUTICA</t>
  </si>
  <si>
    <t>LUZ MELBA CASTAÑEDA LIZARAZO - CENAIDA JEREZ - MARTHA BARRERA</t>
  </si>
  <si>
    <t>E</t>
  </si>
  <si>
    <t>2. Notificar a los entes territoriales (Gobernaciones y alcaldías) sobre la visita de inspección para la actualización del permiso de operación.</t>
  </si>
  <si>
    <t>3. Realizar la Evaluación de la Seguridad Operacional de los aeropuertos objeto de actualización de permiso de operación</t>
  </si>
  <si>
    <t>4. Emitir la resolución de actualización (renovación o suspensión) del permiso de operación</t>
  </si>
  <si>
    <t>Iniciar la construcción del edificio de la Secretaría de la Autoridad Aeronáutica</t>
  </si>
  <si>
    <t>Avance en la construcción del edificio de la Secretaría de la Autoridad Aeronáutica</t>
  </si>
  <si>
    <t>(Actividades  realizadas /  Actividades  programadas)*100
según cronograma</t>
  </si>
  <si>
    <t>1.Revisar y analizar los Estudios y Diseños entregados por la firma Consultora, como insumo de la estructuración del proyecto de la Secretaría de la Autoridad Aeronáutica.</t>
  </si>
  <si>
    <t>SECRETARÍA DE SERVICIOS AEROPORTUARIOS:
DIRECTOR (A) DE INFRAESTRUCTURA Y AYUDAS AEROPORTUARIAS</t>
  </si>
  <si>
    <t>2. Estructurar los borradores del proceso precontractual de Construcción e Interventoría del proyecto de la Secretaría de la Autoridad Aeronáutica.</t>
  </si>
  <si>
    <t>3.Tramitar la autorización de Vigencias Futuras requeridas para el proyecto de la Secretaría de la Autoridad Aeronáutica, para los años 2023 y 2024.</t>
  </si>
  <si>
    <t>4. Tramitar el proceso contractual de Construcción e Interventoría de la Secretaría de la Autoridad Aeronáutica: apertura del proceso de licitación, emisión de la resolución de apertura del proceso de licitación pública.</t>
  </si>
  <si>
    <t>5. Adjudicar el contrato para la Construcción e Interventoría del Edificio de la Secretaría de la Autoridad Aeronáutica</t>
  </si>
  <si>
    <t xml:space="preserve">6. Efectuar seguimiento al avance de la ejecución de los contratos de Construcción y de Interventoría según cronograma. </t>
  </si>
  <si>
    <t>Realizar Un (1) Foro Aeronáutico alineado con el Plan Estratégico Aeronáutico 2030.</t>
  </si>
  <si>
    <t>Foro Estratégico</t>
  </si>
  <si>
    <t>(Actividades realizadas/Actividades )*100</t>
  </si>
  <si>
    <t xml:space="preserve">1. Elaboración Contenido de acuerdo con los lineamientos establecidos por la Direccion general </t>
  </si>
  <si>
    <t xml:space="preserve">JEFE OFICINA ASESORA DE PLANEACIÓN - OAP y
SECRETARÍA DE AUTORIDAD AERONÁUTICA: 
DIRECTOR (A) DE TRANSPORTE AÉREO Y ASUNTOS AEROCOMERCIALES </t>
  </si>
  <si>
    <t>2. Avance Preparación  Foro de acuerdo con Cronograma</t>
  </si>
  <si>
    <t xml:space="preserve">3. Realización Foro </t>
  </si>
  <si>
    <t xml:space="preserve">4. Conclusiones y Recomendaciones  Foro </t>
  </si>
  <si>
    <t xml:space="preserve">Estructurar la realización de la F-AIR COLOMBIA 2023 </t>
  </si>
  <si>
    <t>Estructuración F-AIR COLOMBIA 2023</t>
  </si>
  <si>
    <t xml:space="preserve">(Sumatoria Actividades programadas/Sumatoria Actividades Realizadas)*100%
. Dos (2) conferencias virtuales con expertos ligados a la industria
</t>
  </si>
  <si>
    <t>1. Realización semestral de una conferencia virtual para promocionar F-AIR COLOMBIA 2023.</t>
  </si>
  <si>
    <t xml:space="preserve"> 
 JEFE OFICINA ASESORA DE COMUNICACIONES Y RELACIONAMIENTO INSTITUCIONAL </t>
  </si>
  <si>
    <t>2. Comercialización de la F-AIR COLOMBIA 2023 con el fin de garantizar los recursos para su realización</t>
  </si>
  <si>
    <t xml:space="preserve">Revisar y ajustar los procesos, procedimientos y manuales que exige el Plan de Fortalecimiento Institucional en el rol de autoridad.
</t>
  </si>
  <si>
    <t xml:space="preserve">Procesos de Autoridad actualizados  </t>
  </si>
  <si>
    <t xml:space="preserve">(Documentos realizados /  Documentos  programados)*100
 </t>
  </si>
  <si>
    <t>1. Revisar y Actualizar las  caracterizaciones de los procesos de Autoridad del Sistema de Gestion, de acuerdo con el cronograma de Fortalecimiento Institucional.</t>
  </si>
  <si>
    <t xml:space="preserve"> SECRETARIO DE AUTORIDAD AERONÁUTICA
apoya:
JEFE OFICINA ASESORA DE PLANEACIÓN </t>
  </si>
  <si>
    <t>2. Revisar y actualizar la Información Documentada de los procesos de Autoridad del Sstema de Gestion, de acuerdo con el cronograma de Fortalecimiento Institucional.</t>
  </si>
  <si>
    <t xml:space="preserve">3. Definir los indicadores de los procesos de Autoridad del Sistema de Gestión, de acuerdo con el cronograma de Fortalecimiento Institucional. 
</t>
  </si>
  <si>
    <t xml:space="preserve">Ejecutar la primera fase  de la política de Comunicaciones con el fin de fortalecer la comunicación y el relacionamiento institucional  de la entidad. </t>
  </si>
  <si>
    <t xml:space="preserve">Política de Comunicaciones y Relacionamiento Institucional </t>
  </si>
  <si>
    <t xml:space="preserve">(No de Actividades ejecutadas /No de actividades programadas según cronograma de la primera fase)*100. </t>
  </si>
  <si>
    <t>1. Actualización de la documentación de la política de comunicaciones (plan institucional de comunicaciones, y demás planes asociados).</t>
  </si>
  <si>
    <t xml:space="preserve"> JEFE OFICINA ASESORA DE COMUNICACIONES Y RELACIONAMIENTO INSTITUCIONAL </t>
  </si>
  <si>
    <t>2. Socialización de la política de comunicaciones a los grupos de interés.</t>
  </si>
  <si>
    <t>3. Realización de campañas digitales - Así van nuestras obras</t>
  </si>
  <si>
    <t xml:space="preserve">Ejecución de la política de comunicación de acuerdo con el plan de trabajo
3.1 Realización de comunicados e informativos escritos </t>
  </si>
  <si>
    <t xml:space="preserve">3.2 Realización de informativos y videos con el fin de dar a conocer la gestión de las dependencias de la Entidad, 
</t>
  </si>
  <si>
    <t xml:space="preserve">3.3  Realización del diseño de piezas informativas internas y externas para divulgación para la Gestión y administración, </t>
  </si>
  <si>
    <t>Ser una autoridad de aviación civil que la comunidad aeronáutica identifique por su capacidad de actuación y respuesta, dentro de un amplio espectro de facultades, que darán confianza a los usuarios del transporte aéreo y a la OACI.</t>
  </si>
  <si>
    <t>Materializar el 100% de Acuerdos de Cooperación Técnica Internacional suscritos</t>
  </si>
  <si>
    <t xml:space="preserve">Presentar a las Organizaciones Internacionales las necesidades de la entidad para materializar 2 Acuerdos de Cooperación </t>
  </si>
  <si>
    <t xml:space="preserve">Acuerdos de Cooperación </t>
  </si>
  <si>
    <t>Documento con necesidades de la Entidad y Anexos</t>
  </si>
  <si>
    <t>1.Socialización con las áreas técnicas de la entidad de 2 acuerdos de cooperación técnica para ser materializados.</t>
  </si>
  <si>
    <t xml:space="preserve"> JEFE OFICINA ASESORA DE COMUNICACIONES Y RELACIONAMIENTO INSTITUCIONAL</t>
  </si>
  <si>
    <t>2. Establecer las actividades a ser realizadas como parte de la materialización de acuerdos con las Organizaciones internacionales.</t>
  </si>
  <si>
    <t>3. Definir necesidades de la Entidad y anexos de trabajo para la materialización de los Acuerdos</t>
  </si>
  <si>
    <t>Vigilar que las empresas prestadoras de servicios aéreos y demás usarios involucrados en el proceso de inspección, vigilancia y control, cumplan de manera óptima la normatividad asociada a las actividades aéreas civiles</t>
  </si>
  <si>
    <t xml:space="preserve">Actuaciones administrativas de carácter sancionatorio. </t>
  </si>
  <si>
    <t>Número de quejas procesadas/No total de quejas  recibidas en el trimestre</t>
  </si>
  <si>
    <t xml:space="preserve">1. Analizar las quejas recibidas.    </t>
  </si>
  <si>
    <t xml:space="preserve">
SECRETARÍA DE AUTORIDAD AERONÁUTICA:
DIRECTOR (A) DE TRANSPORTE AÉREO Y ASUNTOS AEROCOMERCIALES
</t>
  </si>
  <si>
    <t>2. Sustanciar el auto no mérito, traslado por competencia, pliego de cargos y periodos probatorios según corresponda</t>
  </si>
  <si>
    <t>3. Elaborar fallos de fondo.</t>
  </si>
  <si>
    <t>Inspecciones administrativas aerocomerciales y financieras (180 inspecciones)</t>
  </si>
  <si>
    <t xml:space="preserve">Número de Inspecciones realizadas/Número de Inspecciones programadas </t>
  </si>
  <si>
    <t>1. Elaboración cronograma de inspecciones</t>
  </si>
  <si>
    <t>2. Realizar  las inspeciones a las empresas del sector aéreo, con el fin de verificar el cumplimiento administrativo, financiero y aerocomercial segun cronograma establecido</t>
  </si>
  <si>
    <t>3. Identificar  posible vulneración a los Reglamentos Aeroncáuticos de Colombia</t>
  </si>
  <si>
    <t>4. Remitir a investigación administrativa aquellas empresas que presuntamente incumplan lo establecido en los RAC.</t>
  </si>
  <si>
    <t xml:space="preserve">Contar con un centro de investigación de accidentes aéreos, con tecnología y expertos que desarrollen autónomamente con oportunidad y calidad los procesos de investigación, para prevenir futuros accidentes e incidentes en la aviación civil. y consolidar las redes de apoyo a víctimas y familiares de accidentes aéreos. </t>
  </si>
  <si>
    <t>Centro de Investigaciones de Accidentes Operativo</t>
  </si>
  <si>
    <t xml:space="preserve">Iniciar la construcción  del   Centro de Investigación de Accidentes Aéreos, CIAA.  </t>
  </si>
  <si>
    <t>Avance en la construcción del Centro de Investigación de Accidentes, CIAA.</t>
  </si>
  <si>
    <t>(Número actividades cumplidas 
Número actividades programadas)*100
según cronograma</t>
  </si>
  <si>
    <t>1.Revisar y analizar los Estudios y Diseños entregados por la firma Consultora, como insumo de la estructuración del proyecto CIAA.</t>
  </si>
  <si>
    <t>2. Estructurar los borradores del proceso precontractual de Construcción e Interventoría del proyecto CIAA.</t>
  </si>
  <si>
    <t>3.Tramitar la autorización de Vigencias Futuras requeridas para el proyecto CIAA, para los años 2023 y 2024.</t>
  </si>
  <si>
    <t>4. Tramitar el proceso contractual de Construcción e Interventoría CIAA: apertura del proceso de licitación, emisión de la resolución de apertura del proceso de licitación pública.</t>
  </si>
  <si>
    <t>5. Adjudicar el contrato para la Construcción e Interventoría del Edificio CIAA</t>
  </si>
  <si>
    <t xml:space="preserve">Prestar los servicios de navegación aérea bajo una estructura orientada hacia el usuario y vinculada al Plan de Navegación Aérea, para el desarrollo del Sistema Nacional del Espacio Aéreo - SINEA. </t>
  </si>
  <si>
    <t>Desarrollar el 100% de los programas de inversión contenidos en el PNA (COL)</t>
  </si>
  <si>
    <t>Actualizar y revisar el Plan de Navegación Aérea  - PNA COL orientándolo hacia el prestador de Servicios a la Navegación Aérea, los niveles de servicio, la estructura y el usuario.</t>
  </si>
  <si>
    <t>Actualización del Plan de Navegación Aérea.</t>
  </si>
  <si>
    <t>No Volúmenes actualizados/No volúmenes programados para actualizar</t>
  </si>
  <si>
    <t xml:space="preserve">1.Conformar los equipos de trabajo a nivel:  Ejecutivo, Soporte y Operativo </t>
  </si>
  <si>
    <t xml:space="preserve">
SECRETARIO  DE AUTORIDAD AERONÁUTICA
SECRETARIO DE SERVICIOS A LA NAVEGACIÓN AÉREA
SECRETARIO DE SERVICIOS AEROPORTUARIOS</t>
  </si>
  <si>
    <t>2.Supervisar  el Banco de análisis de datos  de los SMSs</t>
  </si>
  <si>
    <t>3.Implementar un sistema de comunicación y medicion de la eficiencia de los servicios prestados en relacion al transito aereo.</t>
  </si>
  <si>
    <t xml:space="preserve">4. Revisar y aplicar los indicadores KPI </t>
  </si>
  <si>
    <t>5 Identificación de soluciones óptimas.</t>
  </si>
  <si>
    <t>6.Actualización Volumen III 
 Monitoreo al desempeño del SNA</t>
  </si>
  <si>
    <t xml:space="preserve">Consolidar unidades integrales prestadoras de servicios aeroportuarios descentralizadas que soporten el crecimiento del transporte aéreo en Colombia. </t>
  </si>
  <si>
    <t>Tener en funcionamiento el 100% del nuevo Modelo de Gestión de las Regionales Aeronáuticas</t>
  </si>
  <si>
    <t xml:space="preserve">Estructurar el nuevo modelo de gestión del Modelo de Gestión de las Regionales Aeronáuticas de acuerdo con la nueva estructura organizacional de la Entidad.
  </t>
  </si>
  <si>
    <t xml:space="preserve"> Modelo de Gestión de las Regionales Aeronáuticas  </t>
  </si>
  <si>
    <t>Modelo de Gestión de las Regionales Aeronáuticas  estructurado</t>
  </si>
  <si>
    <t xml:space="preserve">1. Revisión y Actualización de la Información Documentada de los Procesos con  Impacto en las regionales, de acuerdo con el cronograma del Plan de Fortalecimiento Institucional </t>
  </si>
  <si>
    <t>SUBDIRECTOR GENERAL
Apoya:
JEFE OFICINA ASESORA DE PLANEACIÓN</t>
  </si>
  <si>
    <t xml:space="preserve"> 2. Revisión y actualización de los indicadores de los procesos del Sistema de Gestión con impacto en las regionales  de acuerdo con el cronograma del Plan de Fortalecimiento Institucional </t>
  </si>
  <si>
    <t xml:space="preserve">3. Revisión y actualización de los Riesgos de los procesos del Sistema de Gestión con impacto en las regionales, de acuerdo con el cronograma del Plan de Fortalecimiento Institucional  </t>
  </si>
  <si>
    <t>Definir el Plan Estratégico  Institucional para el cuatrienio 2022-2026</t>
  </si>
  <si>
    <t>Plan Estratégico  Institucional para el cuatrienio 2022-2026 definido</t>
  </si>
  <si>
    <t xml:space="preserve">Plan Estratégico Institucional  2022-2026 </t>
  </si>
  <si>
    <t>1. Revisar cumplimiento Metas INSTITUCIONALIDAD 2018-2022</t>
  </si>
  <si>
    <t>2. Estructuracción Metas INSTITUCIONALIDAD 2022-2026</t>
  </si>
  <si>
    <t>2. CONECTIVIDAD: 
Construir una red de servicios de transporte aéreo eficiente que una las regiones del país con los principales centros de producción y de consumo nacionales y del mundo, aprovechando su capacidad integradora.</t>
  </si>
  <si>
    <t xml:space="preserve">Facilitar el acceso a los mercados nacionales mediante la eliminación de trámites y barreras, que incentiven la industria a innovar y operar una red de servicios creciente. </t>
  </si>
  <si>
    <t>Armonizar Normatividad LAR-RAC en el 100%</t>
  </si>
  <si>
    <t>Adoptar y/o modificar las normas RAC conforme variaciones en los estandares internacionales o regionales</t>
  </si>
  <si>
    <t>Adopción y modificación de 4 Normas RAC</t>
  </si>
  <si>
    <t xml:space="preserve"># Normas modificadas / Normas programadas </t>
  </si>
  <si>
    <t>1. Revisión, adopción, campaña de divulgación RAC 60</t>
  </si>
  <si>
    <t>SECRETARIA DE AUTORIDAD AERONÁUTICA</t>
  </si>
  <si>
    <t>LIDER OBJETIVO: Capitan Francisco Ospina Ramirez
Claudia Marcela Moreno Moreno Contratista Secretaria de Seguridad Aeronáutica
Nadia Lizeth Rozo Contratista Dirección de Transporte Aéreo</t>
  </si>
  <si>
    <t>PATRICIA ELENA CÁRDENAS</t>
  </si>
  <si>
    <t>2. Revisión, modificación y divulgación de 4 normas RAC</t>
  </si>
  <si>
    <t>Política aerocomercial nacional liberalizada</t>
  </si>
  <si>
    <t>Revisar la conectividad aérea de la mano de la reactivación, recuperación y resiliencia del sector, considerando el efecto COVID 19, enmarcado en el Plan Estratégico Aeronáutico 2030.</t>
  </si>
  <si>
    <t xml:space="preserve">Realización de un foro 
</t>
  </si>
  <si>
    <t xml:space="preserve">1. Participar en la elaboración del Contenido del Foro,  de acuerdo con los lineamientos establecidos por la Direccion general </t>
  </si>
  <si>
    <t>2. Realizar las actividades acordadas en el cronograma asociadas a la conectividad</t>
  </si>
  <si>
    <t>3. Participar en la elaboración de las conclusiones y Recomendaciones del Foro</t>
  </si>
  <si>
    <t>Promover y coordinar espacios de participación con las autoridades civiles locales y regionales, las empresas de servicios aéreos comerciales de transporte público no regular de pasajeros, operadores turísticos, cámaras de comercio,  con el fin de facilitar escenarios donde las empresas puedan ofrecer sus servicios sin limitaciones en mercados no servidos por las empresas regulares.</t>
  </si>
  <si>
    <t>“Mesas de conectividad regional para la promoción de servicios prestados por empresas de transporte aéreo no regular de pasajeros, carga y correo en mercados no servidos por empresas regulares”</t>
  </si>
  <si>
    <t># de mesass de conectividad realizadas / # mesas programadas</t>
  </si>
  <si>
    <t xml:space="preserve">1. Realizar cuatro eventos regionales con los operadores no regulares tendientes a identificar los potenciales mercados para aplicar las disposiciones normativas contenidas en el RAC 5  </t>
  </si>
  <si>
    <t xml:space="preserve">2. Análisis y evaluación de los resultados obtenidos en los eventos regionales realizados con el fin de presentar recomendaciones de política </t>
  </si>
  <si>
    <t xml:space="preserve">3. Socialización del documento de recomendaciones de política de conectividad regional orientado a la facilitación del acceso a los mercados. </t>
  </si>
  <si>
    <t>Promover la conectividad interurbana o regional, facilitando la operación de helicópteros desde una infraestructura pública adaptada a la operación 24 horas, a fin de explotar las oportunidades que brindan estos equipos.</t>
  </si>
  <si>
    <t>Aplicar el 100% los resultados de los estudios sobre la operación de helicópteros en Colombia</t>
  </si>
  <si>
    <t xml:space="preserve">Acto administrativo </t>
  </si>
  <si>
    <t>actividades ejecutadas  / actividades programadas</t>
  </si>
  <si>
    <t xml:space="preserve">1.Desarrollar mesas de trabajo con diferentes actores involucrados en las operaciones de helicópteros. </t>
  </si>
  <si>
    <t>2.Presentar los resultados obtenidos, en las actividades propuestas  en las mesas trabajo a las áreas técnicas de la Aerocivil concernientes con las actividades que promuevan la operación de helicópteros en Colombia.</t>
  </si>
  <si>
    <t>3.Revisar de las especificaciones técnicas contenidas en estándares internacionales y verificar su aplicabilidad en los helipuertos del país.</t>
  </si>
  <si>
    <t>4.Emisión y divulgar a través de la pagina web de la entidad la normatividad colombiana y los documentos de soporte relacionados con la operación nocturna de helicópteros en Colombia</t>
  </si>
  <si>
    <t>1. Revisar cumplimiento Metas CONECTIVIDAD 2018-2022</t>
  </si>
  <si>
    <t>2. Estructuracción Metas CONECTIVIDAD 2022-2026</t>
  </si>
  <si>
    <t>3. COMPETITIVIDAD : 
 Desarrollar políticas públicas y estrategias que fortalezcan el factor de productividad del transporte aéreo y estimulen los servicios para el crecimiento de la aviación civil en Colombia.</t>
  </si>
  <si>
    <t xml:space="preserve">Simplificar y racionalizar el esquema de costos del transporte aéreo asociado a la carga tributaria, parafiscales y de sobretasas, a través del desarrollo de políticas públicas. </t>
  </si>
  <si>
    <t>Implementar el 100% de los resultados de la gestión conjunta con el Gobierno Nacional para revisar la posibilidad de simplificar y racionalizar el esquema de costos y cobros del transporte aéreo</t>
  </si>
  <si>
    <t>Implementar lo dispuesto en la Ley 2052 del 25 de agosto de 2020  Automatización  de Trámites</t>
  </si>
  <si>
    <t xml:space="preserve">Ds
Automatización de trámites
</t>
  </si>
  <si>
    <t xml:space="preserve">
# de procesos automatizados / # de procesos pogramados</t>
  </si>
  <si>
    <t>1. Realizar Mesas de trabajo con la Dirección de  informática.</t>
  </si>
  <si>
    <t>SECRETARÍA DE AUTORIDAD AERONÁUTICA</t>
  </si>
  <si>
    <t xml:space="preserve">
DIRECCIÓN DE TRANSPORTE AÉREO Y ASUNTOS AEROCOMERCIALES
</t>
  </si>
  <si>
    <t xml:space="preserve">LUZ MELBA CASTAEDA - PATRICIA CARDENAS </t>
  </si>
  <si>
    <t>2.  Informe final de proyecto de automatización de la OTA.</t>
  </si>
  <si>
    <t xml:space="preserve">Propuesta preliminar de Plan Estrátegico de Logística de carga </t>
  </si>
  <si>
    <t xml:space="preserve">Plan Estratégico preliminar de  Logística de carga </t>
  </si>
  <si>
    <t xml:space="preserve"> Documento Plan Estratégico preliminar de  Logística de carga </t>
  </si>
  <si>
    <t>1. Revisión y Socialización Estrategias para fortalecer el factor de productividad de la carga aérea</t>
  </si>
  <si>
    <t xml:space="preserve">
DIRECCIÓN DE TRANSPORTE AÉREO Y ASUNTOS AEROCOMERCIALES
DIRECCIÓN DE CONCESIONES 
OFICINA ASESORA DE PLANEACIÓN</t>
  </si>
  <si>
    <t>2. Definición Estructura, objetivos y cronograma del Plan.</t>
  </si>
  <si>
    <t>3. Desarrollo contenido del Plan de acuerdo con el cronograma</t>
  </si>
  <si>
    <t xml:space="preserve">4. Consolidación Versión Preliminar del Plan Estratégico de logística de carga </t>
  </si>
  <si>
    <t>Contar con mecanismos regulatorios y fórmulas de incentivos al factor de productividad del sector, para facilitar la racionalización de costos frente a cobros por servicios aeroportuarios, en las futuras
concesiones aeroportuarias</t>
  </si>
  <si>
    <t>Implementar el 100% de las recomendaciones del documento que presenta fórmulas  de incentivos, que incluyan nuevos servicios y/o tarifas aeroportuarias más competitivas,</t>
  </si>
  <si>
    <t>Implementar el Estudio de Análisis Red Aeroportuaria para optimización.</t>
  </si>
  <si>
    <t xml:space="preserve">Diseño de alternativas comerciales sobre los aeropuertos focalizados </t>
  </si>
  <si>
    <t xml:space="preserve">Plan Comercial </t>
  </si>
  <si>
    <t>1. Analizar las alternativas comerciales en los aeropuertos focalizados, como insumo para las mesas de trabajo.</t>
  </si>
  <si>
    <t>SECRETARÍA DE SERVICIOS AEROPORTUARIOS</t>
  </si>
  <si>
    <t xml:space="preserve">
DIRECCIÓN DE CONCESIONES 
</t>
  </si>
  <si>
    <t>2. Desarrollar actividades de soporte comercial.</t>
  </si>
  <si>
    <t>3. Entregar el diseño de alternativas comerciales a las mesas de trabajo y/o Comité Directivo.</t>
  </si>
  <si>
    <t>Lograr un mercado competitivo de prestadores de servicio, a través de la simplificación de regulaciones, la eliminación de barreras al crecimiento y la promoción del ingreso de nuevas inversiones en las actividades de la aviación civil.</t>
  </si>
  <si>
    <t xml:space="preserve">Aplicar la simplificación de los trámites y requisitos en el 100%  </t>
  </si>
  <si>
    <t>Realizar Monitoreo de aeropuertos Nivel III</t>
  </si>
  <si>
    <t>Consolidación subcomité de Cumplimiento de Slots</t>
  </si>
  <si>
    <t># de mesas realizadas / # de mesas programadas*100</t>
  </si>
  <si>
    <t>1. Realizar Mesa de trabajo Bimensual  (subcomité de Slots)</t>
  </si>
  <si>
    <t xml:space="preserve">
DIRECCIÓN DE TRANSPORTE AÉREO Y ASUNTOS AEROCOMERCIALES
</t>
  </si>
  <si>
    <t>2. Elaborar Reporte dirigido al Grupo de Vigilancia sobre incumplimiento en materia de Slots</t>
  </si>
  <si>
    <t>3. Presentar Documento con analisis para uso interno</t>
  </si>
  <si>
    <t xml:space="preserve">Propiciar alternativas para la distribución de combustible en los aeropuertos, que permitan la toma de decisiones comerciales por parte de los operadores del transporte aéreo, y evitar distorsiones en los precios del combustible de aviación por su carga tributaria y otros factores.  </t>
  </si>
  <si>
    <t>Poner en marcha el 100% de los acuerdos alcanzados en las mesas de concertación con el DNP, Ministerio de Transporte, Ministerio de Minas y Energía</t>
  </si>
  <si>
    <t>Poner en marcha el 100%  de los acuerdos alcanzados  en las mesas de  concertación con el DNP,  Ministerio de Transporte,  Ministerio de Minas y  Energía</t>
  </si>
  <si>
    <t xml:space="preserve">Acuerdos establecidos </t>
  </si>
  <si>
    <t>Documento con Acuerdos Establecidos</t>
  </si>
  <si>
    <t xml:space="preserve">1. Convocar a las partes interesadas en las mesas de trabajo.
</t>
  </si>
  <si>
    <t xml:space="preserve">
SECRETARÍA DE AUTORIDAD AERONÁUTICA:
DIRECCIÓN DE TRANSPORTE AÉREO Y ASUNTOS AEROCOMERCIALES
DIRECCIÓN DE CONCESIONES AEROPORTUARIAS</t>
  </si>
  <si>
    <t>2. Preparar y desarrollar las mesas de trabajo.</t>
  </si>
  <si>
    <t>3. Elaborar y hacer entrega formal de documento con acuerdos establecidos.</t>
  </si>
  <si>
    <t xml:space="preserve">Contar con mecanismos efectivos para la protección de los derechos de los usuarios, frente a los servicios ofrecidos en el transporte aéreo, para mejorar la calidad y satisfacción de éstos.  </t>
  </si>
  <si>
    <t>Actualizar y renovar en el 100% el Sistema de Información de atención al usuario.</t>
  </si>
  <si>
    <t>Capacitar y acompañar a los operadores aereos y a  los funcionarios del grupo de atencion al usuario en los diferentes aeropuertos del Pais.</t>
  </si>
  <si>
    <t xml:space="preserve">Capacitación los operadores aereos y a  los funcionarios del grupo de atencion al usuario </t>
  </si>
  <si>
    <t xml:space="preserve">Numero de campañas realizadas /numero de campañas programadas
 </t>
  </si>
  <si>
    <t>1. Diseño de Plan de Capacitación de necesidades reales</t>
  </si>
  <si>
    <t>.
DIRECCIÓN DE TRANSPORTE AÉREO Y ASUNTOS AEROCOMERCIALES</t>
  </si>
  <si>
    <t>2. Preparación de la campaña</t>
  </si>
  <si>
    <t>3. Ejecución de 6 campañas</t>
  </si>
  <si>
    <t>4. Documento de conclusiones producto de las campañas realizadas (Informe que eviencie las intermediaciones realizadas en cada trimestre)</t>
  </si>
  <si>
    <t xml:space="preserve">Balancear, en el total de ingresos del sector aeroportuario, la participación de los ingresos no regulados, para racionalizar los cobros asociados a las tarifas reguladas para el transporte de pasajeros, equilibrado frente a las necesidades de carga.  </t>
  </si>
  <si>
    <t>Poner en marcha el 100% de las recomendaciones del estudio de aeropuertos no concesionados, para elevar el ingreso no regulado</t>
  </si>
  <si>
    <t>Implementar en 2 aeropuertos el Sistema de Información Comercial.</t>
  </si>
  <si>
    <t>Sistema de información comercial en 2 aeropuertos .</t>
  </si>
  <si>
    <t>Sistema de información implementado</t>
  </si>
  <si>
    <t>1. Seleccionar dos aeropuertos para la presentación de una estrategia comercial.</t>
  </si>
  <si>
    <t xml:space="preserve">
DIRECCIÓN DE CONCESIONES AEROPORTUARIAS</t>
  </si>
  <si>
    <t>2. Participar desde la competencia en mesas de trabajo con las dependencias seleccionadas por Aerocivil.</t>
  </si>
  <si>
    <t>3. Entregar un documento con estrategias comerciales.</t>
  </si>
  <si>
    <t xml:space="preserve">Promover la aviación general como un segmento complementario de la actividad aérea, facilitando el acceso a las infraestructuras especiales, para potencializar éste tipo de servicio. </t>
  </si>
  <si>
    <t>.
Ejecutar en el 100% el Plan de Acción para la Aviación General.</t>
  </si>
  <si>
    <t xml:space="preserve">
Ajustar con las Areas competentes el Plan Estratégico de Aviación General a nivel interno de la entidad para su correspondiente analisis y ajuste necesario.</t>
  </si>
  <si>
    <t>Plan Estratégico de Aviación General</t>
  </si>
  <si>
    <t xml:space="preserve">Documento Plan Estratégico de Aviación General </t>
  </si>
  <si>
    <t xml:space="preserve">1. Revisar y ajustar el Plan Estratégico de Aviación General para Colombia, por cada una de las áreas Tecnicas involucradas de la entidad para su implementación y ejecución: Autoridad, Infraestructura, Secretaria de Autoridad Aeronáutica, Secretaria de servicios a la Navegación Aerea,  Secretaria de Servicios Aeroportuarios entre otras Areas. </t>
  </si>
  <si>
    <t xml:space="preserve">
GRUPO DE PLANIFICACIÓN AEROPORTUARIA</t>
  </si>
  <si>
    <t>2. Ajuste y corrección del documento Plan Estratégico de Aviación General para Colombia de acuerdo a observaciones y conceptos de las áreas tecnicas Aerocivil.</t>
  </si>
  <si>
    <t>3. Socializar el Plan Estratégico de Aviación General para Colombia, con la comunidad Aeronáutica y con los diferentes Stakeholders.</t>
  </si>
  <si>
    <t xml:space="preserve">4. Realizar la entrega del "Plan Estratégico de Aviación General para Colombia" revisado y ajustado, a las areas tecnicas para su implementación y ejecución: Secretaria de Autoridad Aeronáutica, Secretaria de servicios a la Navegación Aerea,  Secretaria de Servicios Aeroportuarios entre otras.   </t>
  </si>
  <si>
    <t>1. Revisar cumplimiento Metas COMPETITIVIDAD 2018-2022</t>
  </si>
  <si>
    <t>LIDER DEL OBJETIVO</t>
  </si>
  <si>
    <t>2. Estructuracción Metas COMPETITIVIDAD 2022-2026</t>
  </si>
  <si>
    <t>4. INFRAESTRUCTURA Y SOSTENIBILIDAD AMBIENTAL: Lograr que la infraestructura, los servicios aeroportuarios, de navegación aérea y la intermodal dad, cuenten con capacidad y eficiencia para atender el crecimiento de la demanda del sector en un contexto ambientalmente sostenible.</t>
  </si>
  <si>
    <t>Empoderar el Plan de Navegación de Aérea (PNA COL) como el instrumento esencial de la planeación a corto, mediano y largo plazo, que guíe las inversiones necesarias para atender de manera eficiente la demanda creciente  por los servicios a la navegación aérea y aeroportuarios, aplicando mecanismos de concertación y actualización con el sector.</t>
  </si>
  <si>
    <t>Realizar el 100% de las inversiones programadas en el proyecto de inversión SINEA conforme al Plan de Navegación Aérea PNA (COL)</t>
  </si>
  <si>
    <t>Aumentar la capacidad, mejorar el desempeño de los sistemas CNS y la automatización para la prestación de los servicios a la Navegacion Aérea.</t>
  </si>
  <si>
    <t>Implementacion de las mejoras e intervenciones planificadas de los sistemas CNS-ATM para aumentar la disponibilidad de estos</t>
  </si>
  <si>
    <t>% actividades ejecutadas/%actividades programadas</t>
  </si>
  <si>
    <t>1. Gestionar las adquisiciones, implementaciones e intervenciones de los sistemas de Comunicaciones Aeronaticas</t>
  </si>
  <si>
    <t>SECRETARIA DE SERVICIOS A LA NAVEGACION AEREA 
SECRETARIA DE SERVICIOS AEROPORTUARIOS</t>
  </si>
  <si>
    <t>DIRECTOR (A) DE TELECOMUNICACIONES</t>
  </si>
  <si>
    <t>ALMA ISABEL RONCALLO DIAZ - NELSON MENDIVELSO - CENAIDA JEREZ</t>
  </si>
  <si>
    <t xml:space="preserve">2. Gestionar las adquisiciones, implementaciones e intervenciones de los sistemas de Radioayudas </t>
  </si>
  <si>
    <t>3. Gestionar las adquisiciones, implementaciones e intervenciones de los sistemas de Vigilancia y automatizacón</t>
  </si>
  <si>
    <t>4.  Fortalecer el sistema AIM. (Gestion de la información Aeronáutica)</t>
  </si>
  <si>
    <t>DIRECCION DE OPERACIONES DE NAVEGACION AEREA
DIRECTOR (A) DE TELECOMUNICACIONES</t>
  </si>
  <si>
    <t>Mantener los sistemas CNS - MET bajo los parametros requeridos de :disponibilidad, continuidad e integridad</t>
  </si>
  <si>
    <t>Implementacion de las actividades y gestiones del mantenimiento de los sistemas de  CNS -MET</t>
  </si>
  <si>
    <t>1. Avanzar en el desarrollo de una política de sostenibilidad y mantenimeinto aeronáutico</t>
  </si>
  <si>
    <t xml:space="preserve">DIRECTOR (A) DE TELECOMUNICACIONES
GRUPOS REGIONALES DE MANTENIMIENTO  </t>
  </si>
  <si>
    <t>2. Gestionar la herramienta SIMOA, Para habilitar la funcionalidad de los tableros de control y los indicadores de disponibilidad de equipos y servicios de los sistemas CNS-MET desde nivel central</t>
  </si>
  <si>
    <t>3. Gestionar la herramienta SIMOA, Para habilitar la funcionalidad de los tableros de control y los indicadores de disponibilidad de equipos y servicios de los sistemas CNS-MET desde las regionales</t>
  </si>
  <si>
    <t>4. Elaborar diagnostico y establecer plan de mejoramiento y mantenimiento de  sistema CNS-MET, atendiendo las políticas de austeridad en el gasto</t>
  </si>
  <si>
    <t>5. Desarrollar  mesas de trabajo mensuales interoperativas para evaluar la eficiencia de los sistemas  CNS-MET, energía, infraestructura fisíca, ambiental e inmuebles, para socializar los resultados de los gastos asociados. (SIMOA)</t>
  </si>
  <si>
    <t>SECRETARIA DE SERVICIOS A LA NAVEGACION AEREA</t>
  </si>
  <si>
    <t>6. Realizar las gestiones necesarias para garantizar la disponibilidad de  los servicios (levantar facilidades o indicadores de servicios)  para la navegación aérea prestados a través de los sistemas CNS - MET</t>
  </si>
  <si>
    <t>Contar con un Sistema Nacional del Espacio Aéreo fortalecido, bajo un concepto operacional renovado, soportado en una infraestructura reconfigurada y basado en el Plan de Navegación Aérea (PNA-COL), para obtener eficiencias que incrementen su capacidad actual.</t>
  </si>
  <si>
    <t>Desarrollar el 100% del nuevo concepto operacional del espacio aéreo del sistema aeroportuario ciudad Región Bogotá y del área terminal de Bogotá basado en el Plan de Navegación Aérea (PNA-COL).</t>
  </si>
  <si>
    <t>Fortalecer el concepto opereacional para el Área terminal de Bogotá y Ciudad Region Bogota</t>
  </si>
  <si>
    <t>Concepto Operacional  desarrollado</t>
  </si>
  <si>
    <t>% actividades ejecutadas /%actividades programadas</t>
  </si>
  <si>
    <t xml:space="preserve">1.  Continuar con la implementacion del concepto operacional de IATA </t>
  </si>
  <si>
    <t>DIRECCION DE OPERACIONES DE NAVEGACION AEREA</t>
  </si>
  <si>
    <t>2. Coordinar la viabilidad de la implementación de los aspectos gestion del espacio aereo frente a los conops de Bogotá-ciudad region en un 60 % resultado de la consultoría</t>
  </si>
  <si>
    <t xml:space="preserve">Alcanzar la capacidad de adaptación y flexibilidad de las operaciones aéreas en los aeropuertos y el Sistema Nacional del Espacio Aéreo, como elemento fundamental para responder a los efectos del cambio climático. </t>
  </si>
  <si>
    <t>Alcanzar la capacidad de adaptación y flexibilidad de las operaciones aéreas  para responder a los efectos del cambio climático</t>
  </si>
  <si>
    <t>Adaptar los sistemas disponibles para mejorar la prestación del servicio de gestión de afluencia de tránsito aéreo y capacidad.</t>
  </si>
  <si>
    <t>ATFCM optimizada</t>
  </si>
  <si>
    <t>1. Implementación de la version 10 del sistema mentron harmony con las funcionalidades del Traffic Situation Display y Global Adaptation</t>
  </si>
  <si>
    <t xml:space="preserve">2. Adaptar el aplicativo MICROSOFT TEAMS de OFICE 365 como canal de comunicación para la implementación CDM con los Stakeholders involucrados </t>
  </si>
  <si>
    <t>3. Adaptar lo relacionado con procesos y procedimientos del Sistema Metron Harmony para la futura integración a la Plataforma de Intercambio de Información ACDM implementada por el Concesionario OPAIN</t>
  </si>
  <si>
    <t>4. Implementar la posición de Gestión de Afluencia de Tránsito Aéreo y Capacidad del centro de control de BAQ</t>
  </si>
  <si>
    <t>Fortalecer el sistema de información meteorológica.</t>
  </si>
  <si>
    <t>Implementación de las mejoras e intervenciones planificadas de los sistemas MET para aumentar la disponibilidad y capacidad de estos</t>
  </si>
  <si>
    <t>1. Definir la necesidad y gestionar las adquisiciones, implementaciones e intervenciones de los sistemas MET</t>
  </si>
  <si>
    <t>Contar con una infraestructura para el Aeropuerto Ciudad Región, en la Sabana de Bogotá, con una visión integradora y capacidad suficiente para continuar facilitando el desarrollo de la actividad del transporte aéreo sin restricciones al desarrollo</t>
  </si>
  <si>
    <t xml:space="preserve">Implementar el 100% de la política pública para el desarrollo y modernización del aeropuerto Ciudad Región programada para el periodo. </t>
  </si>
  <si>
    <t>Optimizar la infraestructura y la operación de la Ciudad Región.</t>
  </si>
  <si>
    <t>Infraestrutura Ciudad Region</t>
  </si>
  <si>
    <t>1. Integrar los sistemas de Meteorologia para lograr la operación continua del Aeropuerto EDR</t>
  </si>
  <si>
    <t xml:space="preserve">2. Coordinar con la ANI, la administración indirecta de la infraestructura aeroportuaria de propiedad de la Aerocivil, a través del Convenio Interadministrativo de Cooperación ANI-AEROCIVIL, armonizando la gestion del aeropuerto El Dorado entregado en Concesión  a OPAIN </t>
  </si>
  <si>
    <t>SECRETARIA DE SERVICIOS AEROPORTUARIOS</t>
  </si>
  <si>
    <t>3.  Coordinar y hacer seguimiento al cronograma y hoja de ruta de las  IP presentadas a la ANI, para la cuidad Región en la Sabana de Bogotá.</t>
  </si>
  <si>
    <t>Aumentar o mejorar la capacidad de la Ciudad Región</t>
  </si>
  <si>
    <t xml:space="preserve">  Capacidad Mejorada Ciudad Region</t>
  </si>
  <si>
    <t xml:space="preserve">1. Mantener la infraestructura aeroportuaria a cargo de la Aerocivil en el aeropuerto El Dorado. </t>
  </si>
  <si>
    <t xml:space="preserve">SECRETARIA DE SERVICIOS AEROPORTUARIOS
</t>
  </si>
  <si>
    <t xml:space="preserve">2. Mejorar y mantener la Infraestructura para el aeropuerto Guaymaral. </t>
  </si>
  <si>
    <t>3. Incorporar, parametrizar y registrar novedades de los activos   de la infraestructura aeroportuaria de los aeropuertos de la ciudad Región en el SIMOA.</t>
  </si>
  <si>
    <t>Desarrollar la infraestructura para centros de conexión (HUBs) complementarios para la aviación continental, que provean servicios punto a punto a los más importantes nodos internacionales.  (JMC-CLO)</t>
  </si>
  <si>
    <t>Monitorear y realizar seguimiento al 100% del programa de inversiones ajustadas al Plan Maestro del aeropuerto Internacional José María Córdova para el periodo</t>
  </si>
  <si>
    <t>Avanzar en la ejecución y desarrollo de la infraestructura planificada para el aeropuerto Jose Maria Cordova</t>
  </si>
  <si>
    <t>Avance infraestructura Aeropuerto</t>
  </si>
  <si>
    <t>% actividad ejecutada/%actividad programada</t>
  </si>
  <si>
    <t>1. Revisar resultados de la consultoria para la construcción del Centro de gestión Aeronáutico de Antioquia en el Aeropuerto Jose Maria Cordova de Rionegro y Plantear cronograma para su implementación en el proximo cuatrenio</t>
  </si>
  <si>
    <t>DIRECCIÓN DE TELECOMUNICACIONES</t>
  </si>
  <si>
    <t xml:space="preserve">Monitorear y realizar seguimiento a la APP-IP y/o obra pública al 100% del programa de inversiones ajustado del Plan Maestro Aeroportuario del aeropuerto Alfonso Bonilla Aragón para el periodo </t>
  </si>
  <si>
    <t>Mejorar la infraestructura del Aeropuerto troncal  Alfonso Bonilla Aragón</t>
  </si>
  <si>
    <t>Aeropuerto troncal mejorado</t>
  </si>
  <si>
    <t>1. Mantener la infraestructura no concesionada  del aeropuerto de cali</t>
  </si>
  <si>
    <t>DIRECCION DE INFRAESTRUCTURA</t>
  </si>
  <si>
    <t xml:space="preserve">Realizar seguimiento a las IP presentados por ANI a la Aerocivil </t>
  </si>
  <si>
    <t>Aprovechamiento de las APP-IP</t>
  </si>
  <si>
    <t>1.  Coordinar y hacer seguimiento al cronograma y la hoja de ruta de la IP Suroccidente (Cali y Neiva)</t>
  </si>
  <si>
    <t>2. Adelantar  Mesas Estrategicas con la ANI, para realizar seguimiento del avance del proceso de la  IP del aeropuerto  Alfonso Bonilla Aragón.</t>
  </si>
  <si>
    <t xml:space="preserve">Promover las inversiones en los aeropuertos troncales para desarrollar infraestructuras aeroportuarias que faciliten la operación a bajo costo, mejoren el acceso, el potencial turístico de las regiones y desarrollen su infraestructura para atender mínimo aeronaves clase C. </t>
  </si>
  <si>
    <t>Avanzar en el 100% de las inversiones determinadas en el   programa de inversión, por APP/IP y/o Obra Pública, para mejorar los 14 aeropuertos troncales en el periodo</t>
  </si>
  <si>
    <t>Mejorar 14 aeropuertos Troncales en su infraestructura lado aire y tierra</t>
  </si>
  <si>
    <t>Aeropuertos troncales mejorados</t>
  </si>
  <si>
    <t xml:space="preserve"> # Aeropuertos mejorados/ # Total de Aeropuertos programados</t>
  </si>
  <si>
    <t xml:space="preserve">1. Realizar seguimiento a intervenciones en infraestructura en proyectos en ejecución (14 Aeropuertos) </t>
  </si>
  <si>
    <t>2. Entregar y dar en operacion,  la nueva terminal del aeropuerto de Popayan</t>
  </si>
  <si>
    <t>3.Entregar y dar en operacion,  la nueva terminal del aeropuerto de Providencia.</t>
  </si>
  <si>
    <t>4.Entregar y dar en operacion,  la nueva torre de control del aeropuerto de San Andrés.</t>
  </si>
  <si>
    <t xml:space="preserve">5. Incorporar, parametrizar y registrar novedades de los activos de la infraestructura aeroportuaria de los aeropuertos troncales, en el  SIMOA  </t>
  </si>
  <si>
    <t xml:space="preserve">6. Estructurar el documento de política pública,  para las obras de normalización  del lado aire del aeropuerto de Leticia. </t>
  </si>
  <si>
    <t>7. Avanzar en la estructuración y adjudicación del Instrumental landind system (ILS) del Aeropuerto de Leticia</t>
  </si>
  <si>
    <t xml:space="preserve">8. Avanzar en la estructuración y adjudicación de  los sistemas de Ayudas Visuales  del Aeropuerto de Leticia. </t>
  </si>
  <si>
    <t xml:space="preserve">Articular esfuerzos con la ANI para la entrega en concesion del Aeropuerto de San Andrés </t>
  </si>
  <si>
    <t>Suscripción del contrato de concesión.</t>
  </si>
  <si>
    <t>Contrato Suscrito / Contrato Planificado</t>
  </si>
  <si>
    <t xml:space="preserve">1.  Acta de entrega de infraestructura del Aeropuerto de San Andrés  con la ANI.   </t>
  </si>
  <si>
    <t>2. Suscribir el acta de entrega (ANI - AEROCIL - Futuro Concesionario) del Aeropuerto Gustavo Rojas Pinilla de San Andrés.</t>
  </si>
  <si>
    <t>Monitorear y realizar seguimiento a las IP´s presentados por ANI a la Aerocivil.</t>
  </si>
  <si>
    <t>1.  Coordinar y hacer seguimiento al cronograma y la hoja de ruta de las IP (Aeropuertos  Gustavo Rojas Pinilla de San Andres,  Rafael Nuñez de Cartagena y Bayunca de Cartagena).</t>
  </si>
  <si>
    <t>2. Adelantar  Mesas estrategicas con la ANI, para realizar seguimiento de los avances de las IP de los aeropuertos  Gustavo Rojas Pinilla de  San Andres,  Rafael Nuñez de Cartagena y Bayunca de Cartagena).</t>
  </si>
  <si>
    <t>Desarrollar el Plan Estratégico Ambiental del sector, incorporando el CORSIA como elemento integrado de la política ambiental y un sistema de acreditación ambiental aeroportuaria o mecanismo similar, que orienten la infraestructura aeronáutica y aeroportuaria en la mitigación del impacto ambiental. (ssitema para lograr que las aeronaves compren  bonos de carbono)</t>
  </si>
  <si>
    <t>Ejecutar el 100% de actividades programadas del Plan de Acción del Plan Estratégico ambiental.</t>
  </si>
  <si>
    <t xml:space="preserve">Continuar con la recepción de emisiones de CO2  en el marco de implementación de CORSIA (2021-2022) e implementacion del Plan de reducción de emisiones de CO2. </t>
  </si>
  <si>
    <t xml:space="preserve">Mitigaciòn y Adapatación al Cambio Climático </t>
  </si>
  <si>
    <t xml:space="preserve">%actividades ejecutadas/% actividades programadas </t>
  </si>
  <si>
    <t>1. Recepción y seguimiento  de reportes de emisiones de CO2 por parte de las aerolineas para 2022  (Primer Trimestre)</t>
  </si>
  <si>
    <t>SECRETARIA DE SERVICIOS AEROPORTUARIOS
DIRECCION DE OPERACIONES AEROPORTUARIAS
DIRECCION DE TRANSPORTE AEREO</t>
  </si>
  <si>
    <t>2. Reporte AEROCIVIL OACI (Segundo trimestre)</t>
  </si>
  <si>
    <t>3. Realizar reuniones de seguimiento a la implementación del Plan de Reducción de emisiones de CO2 (2 reuniones)</t>
  </si>
  <si>
    <t>4.  Certificar en la Norma ISO 14064 Programas destinados a reducir las emisiones de gases efecto invernadero en  dos Aeropuertos</t>
  </si>
  <si>
    <t xml:space="preserve">5. Seguimiento a los indicadores del Programa NDC de Monitoreo Verificación y reporte del Ministerio de Transporte  </t>
  </si>
  <si>
    <t xml:space="preserve">Caracterizacion  y diagnóstico social para  3 nuevos aeropuertos y la estrucutración del Plan de Gestión social </t>
  </si>
  <si>
    <t xml:space="preserve">Formulación planes de gestión social </t>
  </si>
  <si>
    <t>PGS formulados*100/PGS implementados *100</t>
  </si>
  <si>
    <t>1. Caracterización social  para 3 aeropuertos (Cucuta; Neiva y Riohacha)</t>
  </si>
  <si>
    <t xml:space="preserve">DIRECCION DE OPERACIONES AEROPORTUARIAS
</t>
  </si>
  <si>
    <t>2. Implementación acciones socioambientales en los aeropuertos con caracterizaciones definidas.</t>
  </si>
  <si>
    <t>3. Socialización del Plan de gestión Social (Cucuta; Neiva y Riohacha)</t>
  </si>
  <si>
    <t>Implementacion y formulación de los planes de gestión de riesgos multiamenaza</t>
  </si>
  <si>
    <t xml:space="preserve">Formulación planes de gestión de riesgos </t>
  </si>
  <si>
    <t>PGRD Formulados*50% + PGRD Implementados*50%</t>
  </si>
  <si>
    <t>1.Formular Plan de Gestión de riesgo multiamenaza en 5 Aeropuertos de la Aerocivil.</t>
  </si>
  <si>
    <t>DIRECCION DE OPERACIONES AEROPORTUARIAS</t>
  </si>
  <si>
    <t>2. Implementar el Plan de Gestión de Riesgos</t>
  </si>
  <si>
    <t>3 Socializar con DIAA el Plan de Gestión de Riesgos de los aeropuertos</t>
  </si>
  <si>
    <t>4 Definir las intervenciones prioritarias para el desarrollo del Plan de Gestión de Riesgos de los aeropuertos</t>
  </si>
  <si>
    <t>5 Gestionar los recursos para las intervenciones prioritarias definidas en Plan de Gestión de Riesgos de los aeropuertos</t>
  </si>
  <si>
    <t>Contar con una infraestructura de aeropuertos regionales adecuadamente mantenida y mejorada, en donde los aeropuertos con vocación especial al turismo, al comercio, a la carga o a lazos culturales desarrollen su capacidad de atender la demanda del servicio.</t>
  </si>
  <si>
    <t>Realizar el 100% de las inversiones programadas en los seis (6) proyectos de inversión a cargo de las Direcciones Regionales Aeronáuticas conforme al Plan de Navegación Aérea PNA (COL) en el periodo.</t>
  </si>
  <si>
    <t>Ejecutar las actividades de intervención de  aeropuertos con vocacion de turismo, comercio, carga y lazos culturales.</t>
  </si>
  <si>
    <t xml:space="preserve">Cumplimiento de la ejecución de actividades de intervención programadas </t>
  </si>
  <si>
    <t>Total de actividades ejecutadas / Total de actividades para la evaluación programadas</t>
  </si>
  <si>
    <t xml:space="preserve">1.  Estructurar el documento de política pública para mejorar la infraestructura lado aire lado tierra del aeropuerto de Tolu  </t>
  </si>
  <si>
    <t>2. Entregar y dar en operacion la nueva terminal de Puerto Carreño</t>
  </si>
  <si>
    <t>3. Avanzar en las intervenciones para mejorar los aeropuertos con vocación al turismo, comercio, carga y lazos culturales, en los aeropuertos:  Nuqui, Tumaco.</t>
  </si>
  <si>
    <t>4. Avanzar en la estructuración del proyecto y adjudicación del contrato para el mejoramiento de la infraestructura del aeropuerto de Hacaritama - Aguachica (Conpes 4037).</t>
  </si>
  <si>
    <t>Ejecucion de la construccion de pista  (1,460 mts)  del aeropuerto del Café</t>
  </si>
  <si>
    <t>Articular esfuerzos para la construcción del Aeropuerto del Café - etapa I.</t>
  </si>
  <si>
    <t>Avance de la gestion Aerocafe</t>
  </si>
  <si>
    <t>1. Realizar seguimiento a los comité fiduciario, operativo, Isa-Intercolombia del proyecto Construccion aeropuerto del Café Etapa I.</t>
  </si>
  <si>
    <t xml:space="preserve">Contribuir con la definición de mecanismos de acceso a fuentes de financiación de cooperación internacional, regalías, fondos de inversiones para la paz, recursos nación u otras fuentes, a fin de fomentar el desarrollo de la infraestructura de aeropuertos para los Servicios Aéreos Esenciales- ASAE. </t>
  </si>
  <si>
    <t>Asistir técnicamente 30 aeropuertos propiedad de las entidades territoriales, para el fortalecimiento de la infraestructura de transporte aéreo a nivel nacional. 
(Línea base 2019 = 4)</t>
  </si>
  <si>
    <t>Asegurar que en los contratos de
asistencia técnica que se
suscriban, se incluya la gestión de
fuentes de financiación para los
proyectos priorizados</t>
  </si>
  <si>
    <t>Infraestructura territorial fortalecida</t>
  </si>
  <si>
    <t>1. Apoyar el fortalecimiento de la Infraestructura del aeropuerto Matecaña de Pereira, y Santa Ana de Cartago.</t>
  </si>
  <si>
    <t>2 Continuar con la ejecución a la asistencia técnica a 12 aeródromos de entidades territoriales</t>
  </si>
  <si>
    <t>3 Realizar seguimiento a la asistencia técnica a 12 nuevos  aeródromos de entidades territoriales</t>
  </si>
  <si>
    <t>Desarrollar plataformas logísticas especializadas aeronáuticas que faciliten y promuevan la intermodalidad del transporte aéreo, y las actividades de soporte a la aviaciòn.</t>
  </si>
  <si>
    <t>Ejecutar 100% de las inversiones programadas en la infraestructura aeroportuaria para el desarrollo de plataformas logisticas</t>
  </si>
  <si>
    <t>Establecer criterios técnicos para el desarollo de una ILE de carácter aeronautico, aeroportuario y aeroespacial  para promover servicios de valor agregado a la carga.</t>
  </si>
  <si>
    <t xml:space="preserve">Criterios establecidos de desarollo ILE en los aeropuertos </t>
  </si>
  <si>
    <t xml:space="preserve">1. Estructurar los documentos de planificacion aeroportuaria del aeropuerto  ELDORADO  II, cuyo proceso futuro podría desarrollar Infraestructura logistica especializada (ILE)    </t>
  </si>
  <si>
    <t xml:space="preserve">2. Estructurar los documentos de planificacion aeroportuaria del aeropuerto con vocación de carga  (Rionegro), cuyo proceso futuro podría desarrollar Infraestructura logistica especializada (ILE)   
 </t>
  </si>
  <si>
    <t xml:space="preserve">3. Acompañar al Ministerio de Transporte en la Estucturación del proceso precontractual para adelantar la consultoría sobre la factibilidad de implementación de una infraestructura lógistica especilizada  - ILE de  carácter aeronautica, aeroportuario y aeroespacial para promover servicios de valor agregado a la carga.   </t>
  </si>
  <si>
    <t>4.  Estructurar los documentos de planificacion aeroportuaria de los aeropuertos EL Yopal, Florencia, Popayan,  Arauca y Armenia.</t>
  </si>
  <si>
    <t xml:space="preserve">5.  Socializar el concepto ILE en los procesos de APP-IP que se lleven a cabo con la ANI. </t>
  </si>
  <si>
    <t>SECRETARIA DE SERVICIOS AEROPORTUARIOS 
DIRECCIÓN DE CONCESIONES</t>
  </si>
  <si>
    <t>1. Revisar cumplimiento Metas INFRAESTRUCTURA 2018-2022</t>
  </si>
  <si>
    <t>2. Estructuracción Metas INFRAESTRUCTURA 2022-2026</t>
  </si>
  <si>
    <t>5. INDUSTRIA AERONÁUTICA Y CADENA DE SUMINISTRO: Potenciar la industria aeronáutica como un importante proveedor de piezas, partes y componentes aeronáuticos certificados para la región y como punto focal en la producción de aeronaves livianas (ALS) y no tripuladas (RPAS), impulsando a su vez servicios de mantenimiento y reparación de aeronaves.</t>
  </si>
  <si>
    <t>Fortalecer los procesos de certificación de productos aeronáuticos, TAR, TARE, MRO´s, entre otros, contribuyendo y soportando el crecimiento de la industria y del sector</t>
  </si>
  <si>
    <t>Emitir 100% de certificados de funcionamiento CDF y/o documento equivalente, de las solicitudes presentadas que cumplen requisitos</t>
  </si>
  <si>
    <t xml:space="preserve">Participar en 2 procesos relacionados con organizaciones de mantenimiento aprobados (OMA´S) y con la respectiva coordinación del SRVSOP         </t>
  </si>
  <si>
    <t>Participación en procesos relacionados con organizaciones de mantenimiento OMAS y con la respectiva coordinación del SRVSOP  aprobados</t>
  </si>
  <si>
    <t>Número de participaciones en procesos relacionados con organizaciones de mantenimiento aprobados (OMA´S) y con la respectiva coordinación del SRVSOP   / numero de participaciones programadas</t>
  </si>
  <si>
    <t>1. Asignación del (los) inspector (es) que participarán en los procesos relacionados con organizaciones de mantenimiento aprobados (OMA´S) y con la respectiva coordinación del SRVSOP</t>
  </si>
  <si>
    <t>SECRETARIO DE AUTORIDAD AERONÁUTICA</t>
  </si>
  <si>
    <t xml:space="preserve">DIRECCIÓN DE AUTORIDAD A LOS SERVICIOS AÉREOS </t>
  </si>
  <si>
    <t>HERNANDO ANDRÉS CIFUENTES - LUZ MELBA CASTAÑEDA LIZARAZO</t>
  </si>
  <si>
    <t xml:space="preserve">2. Elaboración del/los documento(s) que soportan los procesos relacionados con organizaciones de mantenimiento aprobados (OMA´S) y con la respectiva coordinación del SRVSOP      </t>
  </si>
  <si>
    <t>3. Emision del/los documento(s) que soportan los procesos relacionados con organizaciones de mantenimiento aprobados (OMA´S) y con la respectiva coordinación del SRVSOP: a) certificado de OMAS, posterior a la participación en equipos de certificación o recertificación multinacional de Organizaciones de Mantenimiento Aprobadas (OMA´s),  de acuerdo a las solicitudes presentadas por los usuarios y/o entes aeronáuticos ó; b) Informe de la participacion en equipos de vigilancia de las Organizaciones multinacionales de Mantenimiento Aprobadas (OMA´s) ó; c) Informe de la participacion en los paneles multinacionales de expertos en aeronavegabilidad.</t>
  </si>
  <si>
    <t xml:space="preserve">Certificar o actualizar 25 Organizaciones de Mantenimiento Aprobadas bajo estándares del RAC 145 </t>
  </si>
  <si>
    <t>Participación en equipos de certificación o actualización de Organizaciones de Mantenimiento Aprobadas bajo los estándares del RAC 145 de acuerdo a las solicitudes presentadas por los usuarios y/o entes aeronáuticos</t>
  </si>
  <si>
    <t xml:space="preserve">Número de Número de participaciones en procesos de certificación  o actualización de Organizaciones de Mantenimiento Aprobadas bajo estándares del RAC 145 </t>
  </si>
  <si>
    <t>1.  Asignación del inspector o inspectores que adelantarán los procesos de certificación o actualización de la certificación de Organizaciones de Mantenimiento Aprobadas</t>
  </si>
  <si>
    <t>2. Notificación del cierre de la fase final de certificación/actualización</t>
  </si>
  <si>
    <t>3. Documento que soporta la emisión/actualización del certificado de funcionamiento</t>
  </si>
  <si>
    <t xml:space="preserve">Contar con los mecanismos de reconocimiento de los productos aeronáuticos producidos en Colombia, por parte de las autoridades aeronáuticas líderes en el mundo, que promuevan la generación de valor agregado en la industria y sus exportaciones. </t>
  </si>
  <si>
    <t>Aprobar el 100% de las solicitudes que cumplen requisitos sobre la operación de aeronaves fabricadas de kit de acuerdo al RAC 21.855.</t>
  </si>
  <si>
    <t>Crear y elaborar un (1) capítulo adicional en la guía del inspector del Grupo CPA (Certificación de Productos Aeronáuticos) para la aprobación de aeronaves fabricadas  bajo RAC 21.855.</t>
  </si>
  <si>
    <t>Capítulo creado</t>
  </si>
  <si>
    <t>Documento (Capítulo creado)</t>
  </si>
  <si>
    <t>1. Diseñar cronograma para la elaboración del capítulo por parte del grupo de trabajo, para la revisión de la coordinación del grupo CPA (Certificación Productos Aeronáuticos)</t>
  </si>
  <si>
    <t>GRUPO DE CERTIFICACIÓN DE PRODUCTOS AERONÁUTICOS</t>
  </si>
  <si>
    <t>2. Elaborar el capítulo por parte de los ingenieros asignados mediante el cronograma aprobado por la coordinación del grupo CPA.</t>
  </si>
  <si>
    <t>3. Presentar ante el equipo de Estandarización el capítulo creado por el grupo de trabajo de CPA.</t>
  </si>
  <si>
    <t>4. Publicar en el sistema de gestión de calidad y en la página web de la Aerocivil el capítulo creado y aprobado, socializandolos al interior de la Aeronáutica Civil, como también en la industría.</t>
  </si>
  <si>
    <t>Emitir mínimo una (1) aprobación de fabricación de partes de aeronaves, bajo un estándar técnico internacional según solicitudes radicadas.</t>
  </si>
  <si>
    <t>Documento de aceptación de partes</t>
  </si>
  <si>
    <t>1 (un) Documento de aceptación de partes</t>
  </si>
  <si>
    <t xml:space="preserve">1. Revisar y evaluar la viabilidad de la información técnica radicada por el usuario que realiza la aplicación                                                                                             </t>
  </si>
  <si>
    <t>2. Visitas del grupo de certificación a las instalaciones del solicitante</t>
  </si>
  <si>
    <t>3. Gestión, tramite y evaluación de las actividades como autoridad para la aceptación/aprobación de la certificación de partes producida bajo un estándar técnico internacional.</t>
  </si>
  <si>
    <t>4. Expedición de la carta de aceptación/aprobación como documento final del proyecto.</t>
  </si>
  <si>
    <t>Certificar el 100% de solicitudes presentadas con cumplimiento de requisitos, para el modelo de aeronaves en categoría ALS</t>
  </si>
  <si>
    <t xml:space="preserve">Emitir dos (2) certificados de aeronavegabilidad especial categoria Aeronaves Livianas (ALS) en producción
</t>
  </si>
  <si>
    <t>Certificados de aeronavegabilidad en Certificado de aeronavegabilidad especial categoría ALS</t>
  </si>
  <si>
    <t>Certificados emitidos de aeronavegabilidad especial categoria ALS</t>
  </si>
  <si>
    <t>1. Inspección por parte del Grupo de Certificación a las instalaciones del solicitante.</t>
  </si>
  <si>
    <t>2. Cumplir con las actividades (ensayos en tierra, ensayos en vuelo) como Autoridad para la certificación de aeronaves en categoría liviana ALS.</t>
  </si>
  <si>
    <t>3. Expedición del certificado de aeronavegabilidad especial en categoría liviana ALS</t>
  </si>
  <si>
    <t>Finalizar el control y vigilancia a las empresas fabricantes de las tres aeronaves ALS certificadas durante el año 2019</t>
  </si>
  <si>
    <t>Cronograma de inspecciones</t>
  </si>
  <si>
    <t>Inspecciones ejecutadas / Inspecciones programadas *100%</t>
  </si>
  <si>
    <t>1. Elaboración del cronograma de inspecciones</t>
  </si>
  <si>
    <t>2. Visita de inspección a las instalaciones del solicitante.</t>
  </si>
  <si>
    <t>3. Presentación de un informe de inspección de conformidad del control y vigilancia efectuado para cada aeronave</t>
  </si>
  <si>
    <t xml:space="preserve">Lograr al 90% de la competencia del personal y poseer un 100% de estructura documental solida requerida por OACI para proyectar a la UAEAC como estado de diseño. </t>
  </si>
  <si>
    <t>Actualizar la guía del inspector CPA al 100%</t>
  </si>
  <si>
    <t>Cronograma de actualización de la guía del inspector CPA</t>
  </si>
  <si>
    <t>actividades ejecutadas / Actividades Planeadas *100%</t>
  </si>
  <si>
    <t>1. Elaborar un cronograma para la actualización de la Guía del Inspector CPA, asignando a los inspectores CPA, como responsables por capítulos.</t>
  </si>
  <si>
    <t>2. Efectuar la revisión por capítulos con cada inspector asignado como responsable.</t>
  </si>
  <si>
    <t>3. Gestionar ante el equipo de estandarización los capítulos revisados para aprobación del citado equipo.</t>
  </si>
  <si>
    <t xml:space="preserve">4. Gestionar la publicación de los capítulos actualizados, en la página web de la Aerocivil como en el Sistema de Gestión Calidad de la Entidad.  </t>
  </si>
  <si>
    <t>5. Socializar la publicación de cada uno de los capítulos por parte del grupo</t>
  </si>
  <si>
    <t>1. Revisar cumplimiento Metas INDUSTRIA 2018-2022</t>
  </si>
  <si>
    <t>2. Estructuracción Metas INDUSTRIA 2022-2026</t>
  </si>
  <si>
    <t>6. DESARROLLO DEL TALENTO HUMANO EN EL SECTOR: Fortalecer la gestión del conocimiento para lograr el desarrollo integral y sostenible del talento humano, en línea con el crecimiento de la aviación civil en Colombia</t>
  </si>
  <si>
    <t>Disponer de un Sistema de Gestión del Talento Humano que permita responder a las necesidades del Sector Aeronáutico en cantidad y calidad.</t>
  </si>
  <si>
    <t>Disponer de una plataforma virtual de capacitación</t>
  </si>
  <si>
    <t>Desarrollar al 100% el Plan Institucional de Capacitación -PIC-</t>
  </si>
  <si>
    <t xml:space="preserve">PIC 2022 </t>
  </si>
  <si>
    <t>% Avance de cumplimiento del PIC en el periodo</t>
  </si>
  <si>
    <t>1. Formulación del Plan Institucional de Capacitación 2022</t>
  </si>
  <si>
    <t>Secretaría Centro de Estudios Aéronáuticos – SECRETARIA GENERAL – DIRECCIÓN TALENTO HUMANO</t>
  </si>
  <si>
    <t xml:space="preserve">
DIRECCIÓN DE TALENTO HUMANO
Directora María Ederlina Segura Saenz
Contratista Dirección de Talento Humano Luisa Fernanda Días Montoya  </t>
  </si>
  <si>
    <t xml:space="preserve">PATRICIA ELENA CÁRDENAS </t>
  </si>
  <si>
    <t>2. Aprobación y publicación del Plan Institucional de Capacitación 2022</t>
  </si>
  <si>
    <t>3. Ejecución del Plan Institucional de Capacitación 2022</t>
  </si>
  <si>
    <t xml:space="preserve">4. Informe del avance de la ejecución del Plan Institucional de Capacitación 2022 </t>
  </si>
  <si>
    <t>5. Diagnóstico de necesidades de aprendizaje organizacional 2023</t>
  </si>
  <si>
    <t>Actualizar y desarrollar la oferta académica, con base en los productos del proyecto de investigación del Marco Nacional de Cualificaciones del Sector de Aviación Civil en las diferentes dimensiones académicas del CEA</t>
  </si>
  <si>
    <t>Oferta Académica desarrollada</t>
  </si>
  <si>
    <t>(Cursos Realizados  /Cursos Programados)*100</t>
  </si>
  <si>
    <t>1. Elaboración de la programación académica.</t>
  </si>
  <si>
    <t>Secretaría Centro de Estudios Aeronáuticos
Adriana Ramirez Suarez
Luisa Camila Arias Sabogal</t>
  </si>
  <si>
    <t>2. Desarrollo de  las actividades de la oferta académica.</t>
  </si>
  <si>
    <t>3. Seguimiento y consolidación de los resultados de la ejecución de la oferta académica.</t>
  </si>
  <si>
    <t>Mediación virtual fortalecida</t>
  </si>
  <si>
    <t>(Actividades del Trimestre  realizadas /  Actividades del trimestre  programadas)*100</t>
  </si>
  <si>
    <t>4. Actualización y administración de la Plataforma LMS Moodle.</t>
  </si>
  <si>
    <t>5. Diseño y producción de 10 OVAs temáticos para fortalecer la oferta académica.</t>
  </si>
  <si>
    <t xml:space="preserve">Desarrollar  actividades académicas en las Direcciones Regionales Aeronáuticas de Atlántico y Antioquia, donde se realizaron las pruebas piloto en 2021,  de acuerdo a lo  definido en el Plan Institucional de Capacitación 2022   </t>
  </si>
  <si>
    <t>Formación Regional Descentralizada</t>
  </si>
  <si>
    <t xml:space="preserve">
Actividades   académicas realizadas  en las direcciones regionales Atlántico y Antioquia /  Actividades  académicas programadas en las direcciones regionales Atlántico y Antioquia )*100</t>
  </si>
  <si>
    <t>1. Formalizar  los programas académicos de las Direcciones Regionales Aeronáuticas de Atlántico y Antioquia (Norte y Noroccidente).</t>
  </si>
  <si>
    <t>2. Desarrollar las actividades Académicas de la Oferta Académica en las Regionales Atlántico y Antioquia  (Norte y Noroccidente).</t>
  </si>
  <si>
    <t>3. Realizar informe de seguimiento y evaluación del proyecto de desconcentración de la gestión educativa en las  Direcciones Regionales Aeronáuticas Atlántico y Antioquia  (Norte y Noroccidente).</t>
  </si>
  <si>
    <t>Ampliar a dos nuevas  Direcciones Regionales las pruebas piloto (Occiedente y Nor Oriente)</t>
  </si>
  <si>
    <t>Modelo Tipo  descentralizado direcciones regionales aeronáuticas i</t>
  </si>
  <si>
    <t>Número de Direcciones Regionales ampliadas en el periodo</t>
  </si>
  <si>
    <t>1. Evaluar el talento humano académico y administrativo  disponible en  la Dirección Regional Occidente y Nororiente</t>
  </si>
  <si>
    <t>2. Coordinar con las Direcciones Regionales Occidente y Nororiente para el fortalecimiento de la capacidad institucional  fisica instalada y tecnológica [Dotación - adecuación fisica y tecnológica]</t>
  </si>
  <si>
    <t>3. Formalizar  los programas académicos de las Direcciones Regionales Aeronáuticas Occidente y Nororiente.</t>
  </si>
  <si>
    <t>Consolidar la investigación en los campos aeronáuticos y aeroespaciales, con el apoyo de la industria, la academia y la cadena de investigadores, integrados en un centro de investigaciones aeronáutico.</t>
  </si>
  <si>
    <t>Implementar el 100% de los productos de investigación desarrollados en el cuatrienio 2018-2022.</t>
  </si>
  <si>
    <t xml:space="preserve">Elaborar y publicar No. 10 productos de  investigación, que  contribuyan  al  fortalecimiento de los procesos  de ciencia,  tecnologia e innovación en la  industria Aeronáutica  y al desarrollo del Talento Humano </t>
  </si>
  <si>
    <t>Productos de Investigación</t>
  </si>
  <si>
    <t>Total productos investigativos realizados / 10</t>
  </si>
  <si>
    <t>Desarrollar 10 Productos resultados de actividades de acuerdo con las tipologias de Minciencias (Generación de nuevo conocimiento; Desarrollo tecnológico e innovación; Apropiación social del conocimiento y Relacionadas con la Formación de Recurso Humano)</t>
  </si>
  <si>
    <t>Estructurar la propuesta conceptual  del proyecto del Centro de Investigacion, Desarrollo e Innovacion Aeronautica CEA</t>
  </si>
  <si>
    <t>Proyecto Centro de Investigación Aeronáutico realizado</t>
  </si>
  <si>
    <t>%  de avance de documento  estructurado del proyecto Centro de Investigación Aeronáutico en el periodo</t>
  </si>
  <si>
    <t>Adelantar las diferentes etapas para la consolidación del proyecto que define  la estructura del Centro de I+D+I, sus capacidades (Software, Hardware y Laboratorios) y necesidades de recursos</t>
  </si>
  <si>
    <t>Alcanzar una amplia oferta de capacitación orientada a la gestión aeronáutica integral, en todos los niveles y campos: aeroespaciales, aeronavegabilidad, mantenimiento, seguridad operacional y de la aviación civil, servicios a la navegación aérea, servicios aeroportuarios, servicios en tierra y gestión de aerolíneas, carga, RPAS, aspectos ambientales o aquellos nuevos campos que aparezcan en el tránsito del plan.</t>
  </si>
  <si>
    <t>Instituto de Educación Superior IES operando y funcionando</t>
  </si>
  <si>
    <t xml:space="preserve">Solicitar ante el Ministerio de Educación Nacional los registros calificados para dos nuevos programas: Tecnología Electrónica Aeronáutica, Profesional en Administración Aeroportuaria. </t>
  </si>
  <si>
    <t xml:space="preserve">Programas de Educación Superior Radicados </t>
  </si>
  <si>
    <t>Número de  programas cualifcados  en el período</t>
  </si>
  <si>
    <t>1. Continuar con el proceso de oferta del Programa de Educación Superior</t>
  </si>
  <si>
    <t xml:space="preserve">2. Pre-Radicado Condiciones Institucionales y Documentos anexos </t>
  </si>
  <si>
    <t xml:space="preserve">3. Radicación del Programa de Tecnología en Electrónica Aeronáutica </t>
  </si>
  <si>
    <t>4. Radicación del Programa Profesional en Administración Aeroportuaria</t>
  </si>
  <si>
    <t>5. Respuesta de completitud de los procesos</t>
  </si>
  <si>
    <t>6. Visita de Pares académicos</t>
  </si>
  <si>
    <t>Construir un nuevo Conjunto de Material Didactico Normalizado (CMDN) para fortalecer la oferta academica del Programa de la Membresia Trainair Plus en temáticas de sostenibilidad ambiental</t>
  </si>
  <si>
    <t>CMDN  Construido</t>
  </si>
  <si>
    <t xml:space="preserve"> % de avance de CMDN  Construido durante el periodo</t>
  </si>
  <si>
    <t>1. Definición de área de la tematica del CMDN</t>
  </si>
  <si>
    <t>2. Elaboración del CMDN</t>
  </si>
  <si>
    <t>3. Validación  del  CMDN  construido</t>
  </si>
  <si>
    <t>Incluir dentro  la temática de la Catedrá Aeronáutica para difundir a la comunidad academica los avances del Programa de Fortalecimiento Institucional</t>
  </si>
  <si>
    <t>Catedra aeronáutica complementada</t>
  </si>
  <si>
    <t>% de avance de la  Cátedra Aeronáutica Implementada en el marco de las PTFI en el periodo</t>
  </si>
  <si>
    <t>1. Revisar la carga horaria de la Catedrá Aeronáutica</t>
  </si>
  <si>
    <t>2. Formular los nuevos contenidos del  Programa de Fortalecimiento Institucional</t>
  </si>
  <si>
    <t>3. Actualizar la temática a la impartición de la Catedrá Aeronáutica conforme a los lienamientos del Programa de Fortalecimiento Institucional</t>
  </si>
  <si>
    <t>Ampliar la cobertura del programa de proyección social a cinco (5) aeropuertos, en coordinación con las políticas de descentralización del CEA</t>
  </si>
  <si>
    <t xml:space="preserve"> Programa de Proyeccion Social  </t>
  </si>
  <si>
    <t>Numero de áreas de influencia intervenidos /  Numero de áreas de influencia programados*100</t>
  </si>
  <si>
    <t>1. Articular las actividades académicas del CEA con las comunidades localizadas en las zonas aledañas de los cinco (5) aeropuertos.</t>
  </si>
  <si>
    <t>2.  Desarrollar las actividades de intervención  en las comunidades de las zonas aledañas de los cinco (5) aeropuertos.</t>
  </si>
  <si>
    <t>3. Seguimiento, medición del impacto y mejora continua de las actividades realizadas.</t>
  </si>
  <si>
    <t>Fortalecer las  Unidades de  Instrucción ATS  a nivel  Nacional, ampliando su alcance a los centros de control de Barranquilla, Cali y Rionegro</t>
  </si>
  <si>
    <t>Unidades de Instrucción ATS</t>
  </si>
  <si>
    <t>Número de   Unidades de  Instrucción ATS fortalecidas implementados en los centros de control en el periodo</t>
  </si>
  <si>
    <t xml:space="preserve">1. Orientar la programación del cronograma de  entrenamientos para  personal  ATC en las  Unidades de  Instrucción de los centros de control de Barranquilla, Cali y Rionegro. </t>
  </si>
  <si>
    <t xml:space="preserve">2. Aplicacion de  los lineamientos del Manual de  Instrucción  y  Entrenamiento en el Puesto de trabajo para ATS de los centros de control de Barranquilla, Cali y Rionegro. </t>
  </si>
  <si>
    <t xml:space="preserve">3. Orientar y apoyar el desarrollo del  plan de entrenamiento  para  Control de Aeródromo, Áreas  Terminales  y  Áreas  Superiores en  las  Unidades  de  Instrucción de los centros de control de Barranquilla, Cali y Rionegro. </t>
  </si>
  <si>
    <t xml:space="preserve">4. Seguimiento al proceso de implementación de las  Unidades de  Instrucción de los centros de control de Barranquilla, Cali y Rionegro. </t>
  </si>
  <si>
    <t xml:space="preserve">Cualificar el talento humano desarrollando el Marco Nacional de Cualificaciones de la aviación civil para asegurar las competencias y propiciar la movilidad laboral en el país y en la región. </t>
  </si>
  <si>
    <t>Disponer del Marco Nacional de Cualificaciones del sector de aviación civil en el 100%</t>
  </si>
  <si>
    <t>Difundir la aplicabilidad del Catálogo de Cualificación del Sector de Aviación Civil, conjuntamente con las Entidades que hacen parte de su gobernanza e institucionalidad</t>
  </si>
  <si>
    <t>Difusón y aplicación del Catálogo de Cualificaciones</t>
  </si>
  <si>
    <t>% de Avance  de difusión del Marco de cualificaciones en el periodo</t>
  </si>
  <si>
    <t xml:space="preserve">1. Formular las estrategias conjuntas con las Entidades que hacen parte de la gobernanza e institucionalidad del Marco Nacional de Cualificaciones y el Catálogo para la apropiación y la usabilidad por parte del sector educativo y productivo. </t>
  </si>
  <si>
    <t xml:space="preserve">2. Desarrollar las estrategias para la apropiación y usabilidad del Catálogo de Cualificaciones en el sector educativo y productivo </t>
  </si>
  <si>
    <t>3. Establecer las acciones para promover la articulación del Catálogo de Cualificaciones con el desarrollo de las políticas y estrategias que planteen los demás componentes del Sistema Nacional de Cualificaciones y sus vías de cualificación-</t>
  </si>
  <si>
    <t>Promover la suscripción de convenios con entidades extranjeras, para propiciar el intercambio de experiencias y conocimientos.</t>
  </si>
  <si>
    <t>Suscribir 6 convenios 
(Línea base 2019: 3)</t>
  </si>
  <si>
    <t>Promover  la movilidad estudiantil y docente conforme a los convenios de cooperación académica suscritos</t>
  </si>
  <si>
    <t>Movilidad académica</t>
  </si>
  <si>
    <t>No.  De convenios educativos suscritos para la movildiad estudiantil y docente en el semestre</t>
  </si>
  <si>
    <t>1. Adelantar mesas de trabajo para establecer las actividades de movilidad estudiantil y docente con los convenios suscritos</t>
  </si>
  <si>
    <t>2. Realizar promoción interna de las actividades de movilidad para la participación de estudiantes y docentes</t>
  </si>
  <si>
    <t xml:space="preserve">3. Visibilizar escenarios de movilidad académica y docencia </t>
  </si>
  <si>
    <t>4. Gestionar la suscripción de convenios educativos</t>
  </si>
  <si>
    <t>1. Revisar cumplimiento Metas TALENTO HUMANO 2018-2022</t>
  </si>
  <si>
    <t>2. Estructuracción Metas TALENTO HUMANO 2022-2026</t>
  </si>
  <si>
    <t>7. SEGURIDAD OPERACIONAL Y DE LA AVIACIÓN CIVIL:
 Posicionar a Colombia como el país con el mayor nivel de implementación efectiva de estándares y mejores prácticas en seguridad operacional (safety), seguridad de la aviación civil (security) y facilitación, en un entorno de confianza y de cultura justa en compañía del sector.</t>
  </si>
  <si>
    <t>Ampliar la capacidad del Estado en materia de vigilancia de la seguridad operacional y de la seguridad de la aviación civil, pasando de una vigilancia prescriptiva a una vigilancia basada en riesgos, para acompañar al crecimiento del sector aeronáutico.</t>
  </si>
  <si>
    <t>Implementar el 100% del Sistema de Vigilancia basada en riesgos</t>
  </si>
  <si>
    <t xml:space="preserve">Mantener actualizado al 100% de  las estructuras de datos que permitan definir perfiles de riesgo (proactivo, basado en reportes obligatorios MOR, BIRD, MMPP, Malfunction) 
                                                                                                                                                                                                                                                                                                                   </t>
  </si>
  <si>
    <t>Bases de datos validadas</t>
  </si>
  <si>
    <t>2 Bases de datos validadas</t>
  </si>
  <si>
    <t>1. Completar el 100% de  las estructuras de datos para la definición de perfiles de riesgo (proactivo, basado en reportes obligatorios MOR, BIRD, MMPP, Malfunction)</t>
  </si>
  <si>
    <t>SECRETARIO (A) DE AUTORIDAD AERONAUTICA - SAA</t>
  </si>
  <si>
    <t xml:space="preserve"> GRUPO DE PLANIFICACION AUTORIDAD </t>
  </si>
  <si>
    <t>LUZ MELBA CASTAÑEDA - HERNANDO ANDRÉS CIFUENTES - ALVARO PEREZ</t>
  </si>
  <si>
    <t>Validar al 100% las estructuras de datos que permitan definir perfiles de riesgo (reactivo e incidentes graves)</t>
  </si>
  <si>
    <t>1 Base de datos validada</t>
  </si>
  <si>
    <t>1. Validar al 100% las estructuras de datos que permitan definir perfiles de riesgo (reactivo, incidentes graves)</t>
  </si>
  <si>
    <t>Compilar al 100% las recomendaciones generadas del ECSO (Insumo)</t>
  </si>
  <si>
    <t>Documento con recomendaciones del ECSO</t>
  </si>
  <si>
    <t>1 Documento con recomendaciones del ECSO</t>
  </si>
  <si>
    <t>1. Recopilar las recomendaciones del ECSO</t>
  </si>
  <si>
    <t xml:space="preserve">2. Generar un documento con las recomendaciones  </t>
  </si>
  <si>
    <t>Aplicar al 80% la estructura de la vigilancia basada en riesgos por actividades para los explotadores de servicios aéreos y las organizaciones de mantenimiento aprobadas.</t>
  </si>
  <si>
    <t xml:space="preserve">Cumplimiento cronograma vigilancia basada en riesgos por actividades para los explotadores de servicios aéreos y las organizaciones de mantenimiento aprobadas.
</t>
  </si>
  <si>
    <t xml:space="preserve">80 % cumplimiento cronograma vigilancia basada en riesgos por actividades para los explotadores de servicios aéreos y las organizaciones de mantenimiento aprobadas.
</t>
  </si>
  <si>
    <t>1. Aprobar el plan de vigilancia hacia los explotadores de servicios aéreos y las organizaciones de mantenimiento aprobadas.</t>
  </si>
  <si>
    <t xml:space="preserve"> DIRECCION DE AUTORIDAD A LOS SERVICIOS AEREOS</t>
  </si>
  <si>
    <t>2. Ejecutar el 80% el plan de vigilancia hacia los explotadores de servicios aéreos y las organizaciones de mantenimiento aprobadas.</t>
  </si>
  <si>
    <t xml:space="preserve">3. Verificar el cumplimiento del plan de vigilancia con los seguimientos trimestrales, cumplimiento indicador </t>
  </si>
  <si>
    <t>Apropiar en el sector las mejores prácticas en seguridad operacional de la OACI, con el fin de corregir la brecha en la implementación de los elementos críticos del sistema de vigilancia de la seguridad operacional, de manera adaptativa a la aproximación de monitoreo continuo, para disminuir el perfil de riesgo de Colombia en la seguridad operacional y su gestión continua.</t>
  </si>
  <si>
    <t>Lograr el 85% de implementación efectiva de los requerimientos definidos en las PQs de la auditoría USOAP, basados en la autoevaluación de las áreas de auditoria correspondientes a la SSOAC.</t>
  </si>
  <si>
    <t>Lograr el 85% de implementación efectiva de los requerimientos definidos en las PQs  de la auditoría USOAP, basados en la autoevaluación de las áreas de auditoria correspondientes a la SSOAC./ AUDITORIA</t>
  </si>
  <si>
    <t xml:space="preserve"> Planes de Acción  basados en la autoevaluación de las áreas de auditoria correspondientes a la SSOAC.</t>
  </si>
  <si>
    <t>85 % cumplimiento cronograma de las actividades  basadas  en la autoevaluación de las áreas de auditoria correspondientes a la SSOAC.</t>
  </si>
  <si>
    <t>1. 40 % de PQS cerradas Cronograma GANTT</t>
  </si>
  <si>
    <t xml:space="preserve">GRUPO DE PLANIFICACION AUTORIDAD </t>
  </si>
  <si>
    <t>2. Seguimientos trimestrales que verifiquen avance cronograma GANTT</t>
  </si>
  <si>
    <t>Desarrollar el Programa del Estado para la gestión de la autoridad en seguridad operacional, PEGASO.</t>
  </si>
  <si>
    <t>Implementar el 70% del Programa del Estado para la Gestión de la Autoridad en Seguridad Operacional, PEGASO</t>
  </si>
  <si>
    <t xml:space="preserve">Alcanzar un Programa Estatal de Gestión de la Autoridad en Seguridad Operacional (PEGASO) 70% Sostenible (planificado) </t>
  </si>
  <si>
    <t xml:space="preserve">Cronograma implementación PEGASO </t>
  </si>
  <si>
    <t># preguntas gestionadas / # preguntas programadas</t>
  </si>
  <si>
    <t>1. Gestionar actividades pendientes del Gap analysis, pendientes de 2019</t>
  </si>
  <si>
    <t>2. Compilar y coordinar con las demás responsables de actividades del SSP, las actividades de las que ellos son responsables</t>
  </si>
  <si>
    <t>3. Producir anexo(s) al PCSO ( Plan Colombiano de Seguridad Operacional) que contemplen actividades de "gap analysis"</t>
  </si>
  <si>
    <t>4. Implementar el 100% del 40% de actividades referidas en el Gap Analysis del SSP ( Programa Estatal de Seguridad Operacional - Anexo 19 OACI).</t>
  </si>
  <si>
    <t>Desarrollar el Plan Nacional de Seguridad de la Aviación Civil alineado con el Plan Global de Seguridad de la Aviación Civil (GASeP) promulgado por la OACI.</t>
  </si>
  <si>
    <t>Implementar el 40% de la hoja de ruta del Plan Global de Seguridad de la Aviación Civil de Colombia -GASEP</t>
  </si>
  <si>
    <t xml:space="preserve">Implementar el  40% de la hoja de ruta del Plan Global de Seguridad de la Aviación Civil de Colombia - GASEP en lo que corresponde a las tareas propias del Estado. </t>
  </si>
  <si>
    <t>Hoja de Ruta del Plan Global de Seguridad de la Aviación Civil - Colombia</t>
  </si>
  <si>
    <t>#de actividades programadas en la Hoja de Ruta
/
#actividades ejecutadas</t>
  </si>
  <si>
    <t>1. Implementar las actividades planteadas en la hoja de ruta en lo que corresponde a las tareas propias del Estado.</t>
  </si>
  <si>
    <t>DIRECCION DE AUTORIDAD DE LA SEGURIDAD DE AVIACION CIVIL</t>
  </si>
  <si>
    <t>2. Seguimiento al cumplimiento de las actividades planteadas en la hoja de ruta en lo que corresponde a las tareas propias del Estado.</t>
  </si>
  <si>
    <t>Fortalecer el Sistema de Gestión de la Seguridad de la Aviación Civil (SeMS).</t>
  </si>
  <si>
    <t>Implementar el 60% del modelo para la recopilación y análisis de datos en materia de la seguridad de la Aviación Civil.</t>
  </si>
  <si>
    <t>Recopilación y análisis de datos relacionados con eventos de Seguridad de la Aviación Civil</t>
  </si>
  <si>
    <t>#de aeropuertos internacionales que generan reportes
/
#de aeropuertos internacionales</t>
  </si>
  <si>
    <t xml:space="preserve">1. Recopilar y analizar los datos de seguridad de la aviación civil, de acuerdo a los reportes de eventos (ROE), recibidos en el trimestre correspondiente por parte de los aeropuertos internacionales descritos en el RAC 14. </t>
  </si>
  <si>
    <t xml:space="preserve">2. Recopilar y analizar los datos de seguridad de la aviación civil  de los reportes de eventos  (ROE)  recibidos,  en el trimestre correspondiente por las partes interesadas del RAC 160. </t>
  </si>
  <si>
    <t xml:space="preserve">3. Clasificar los reportes de eventos (ROE) según su ocurrencia y afectación. </t>
  </si>
  <si>
    <t xml:space="preserve">4. Solicitar el respectivo Plan Medidas Correctivas (PMC) a las partes interesadas, con el fin de evitar nuevamente su ocurrencia. </t>
  </si>
  <si>
    <t xml:space="preserve">Emitir el 2do informe anual de Seguridad Operacional </t>
  </si>
  <si>
    <t>Informe anual de Seguridad Operacional y tableros para los eventos BIRD</t>
  </si>
  <si>
    <t>1 (un) Informe anual de Seguridad Operacional y dos (2) tableros para los eventos BIRD</t>
  </si>
  <si>
    <t xml:space="preserve">1. Emitir el 2do informe anual de Seguridad Operacional </t>
  </si>
  <si>
    <t>2. Crear tableros para los eventos BIRD</t>
  </si>
  <si>
    <t>Actualizar y fortalecer el registro aeronáutico en cumplimiento de los anexos de la OACI.</t>
  </si>
  <si>
    <t>Depurar y actualizar en el 100% el registro de aeródromos, helipuertos y matrículas de aeronaves</t>
  </si>
  <si>
    <t>Aeródromos, helipuertos civiles y matriculas de aeronaves vigentes en el pais actualizados</t>
  </si>
  <si>
    <t>Numero de registros verificados / Total del registro de aeródromos, helipuertos civiles y matriculas de aeronaves</t>
  </si>
  <si>
    <t xml:space="preserve">1. Identificar las necesidades de mejora al sistema de información de aerodromos y helipuertos ALDIA </t>
  </si>
  <si>
    <t xml:space="preserve">SECRETARIA DE TECNOLOGIAS DE LA IN FORMACIÓN - DIRECCION DE LA INFORMACIÓN Y SISTEMAS DE TI </t>
  </si>
  <si>
    <t xml:space="preserve">2. Implementar los cambios al sistema de información de aerodromos y helipuertos </t>
  </si>
  <si>
    <t>3.  Actualizar y suministrar la  información referente a aeropuertos y helipuertos de propiedad o explotados por AEROCIVIL desde la Dirección de Operaciones Aeroportuarias  a la Dirección de Autoridad a los Servicios Aeroportuarias</t>
  </si>
  <si>
    <t xml:space="preserve"> SECRETARIA DE SERVICIOS AEROPORTUARIOS- DIRECCION DE OPERACIONES AEROPORTUARIAS - GRUPO DE GESTION DE AERODROMOS </t>
  </si>
  <si>
    <t xml:space="preserve">4.  Suministrar información de caracteristicas físicas referente a aeropuertos y helipuertos de propiedad o explotados por AEROCIVIL  desde la Dirección de Infraestructura y Ayudas Aeroportuarias y  a la Dirección de Operaciones Aeroportuarias </t>
  </si>
  <si>
    <t>SECRETARIA DE SERVICIOS AEROPORTUARIOS - DIRECCION DE INFRAESTRUCTURA Y AYUDAS AEROPORTUARIAS</t>
  </si>
  <si>
    <t>5. Realizar la depuración y actualización de los aerodromos y helipuertos de acuerdo al cronograma de actividades planteado por el Grupo de certificación e inspección de aerodromos y servicios aeroportuarios</t>
  </si>
  <si>
    <t xml:space="preserve"> DIRECCION DE AUTORIDAD A LOS SERVICIOS AEROPORTUARIOS</t>
  </si>
  <si>
    <t>6. Elaboración y expedición de los actos administrativos correspondientes</t>
  </si>
  <si>
    <t xml:space="preserve">7. Realizar la actualización de la información en el aplicativo ALDIA </t>
  </si>
  <si>
    <t>8. Depurar y actualizar información suministrada por los usuarios referente a matriculas de aeronaves en el aplicativo SIGA</t>
  </si>
  <si>
    <t xml:space="preserve">GRUPO REGISTRO AERONÁUTICO </t>
  </si>
  <si>
    <t>Actualizar y fortalecer la reglamentación para la vigilancia de la Seguridad Operacional y de la Aviación Civil.</t>
  </si>
  <si>
    <t>Realizar monitoreo a los proyectos de enmienda a la regulación aeronáutica propuestos por la SSOAC.</t>
  </si>
  <si>
    <t>Realizar monitoreo al 100% de los  proyectos de enmienda a la regulación aeronáutica propuestos por la SAA.</t>
  </si>
  <si>
    <t>Proyectos de enmienda monitoreados a la regulación aeronáutica</t>
  </si>
  <si>
    <t>Número de proyectos de enmienda monitoreados /Total enmiendas programados a monitorear</t>
  </si>
  <si>
    <t>1. Levantar la relación de enmiendas propuestas objeto de monitoreo a través de un caudro control de enmiendas.</t>
  </si>
  <si>
    <t xml:space="preserve">SECRETARIO (A) DE AUTORIDAD AERONAUTICA </t>
  </si>
  <si>
    <t xml:space="preserve">2. Seguimientos trimestrales que monitoreen los proyectos de enmienda, generando actas que evidencien los seguimientos </t>
  </si>
  <si>
    <t>Evaluar la situación jurídica de  matrículas de aeronaves a fin de determinar si hay lugar a adelantar la cancelación de las mismas</t>
  </si>
  <si>
    <t>Evaluar la viabilidad de cancelación del 100% de matrículas inscritas en el Registro Aeronáutico Nacional en condición de inactividad mayor a tres (3) años.</t>
  </si>
  <si>
    <t xml:space="preserve">Evaluar la viabilidad de cancelación de 130 matrículas inscritas en el Registro Aeronáutico Nacional en condición de inactividad mayor a tres (3) años, para concluir el inventario de 350 matriculas y completar el 100% </t>
  </si>
  <si>
    <t>Matriculas de aeronaves inmersas en causal de cancelación</t>
  </si>
  <si>
    <t>Número de matriculas evaluadas / 103 matrículas programadas para revisión</t>
  </si>
  <si>
    <t>1. Determinar las matrículas a evaluar, inscritas  en el Registro Aeronáutico Nacional en condición de inactividad mayor a tres (3) años.</t>
  </si>
  <si>
    <t xml:space="preserve">GRUPO REGISTRO AERONÁUTICO 
</t>
  </si>
  <si>
    <t>2. Realizar el estudio jurídico de cada aeronave para determinar si en cada caso aplica alguna de las causales de cancelación previstas por el RAC.</t>
  </si>
  <si>
    <t>3. Solicitar concepto técnico a las áreas competentes de ser necesario, para evaluar la viabilidad de cancelación de la matrícula de las aeronaves estudiadas.</t>
  </si>
  <si>
    <t xml:space="preserve">4. Iniciar la respectiva actuación administrativa de ser procedente, elaborar resolución y una vez ejecutoriada alimentar aplicativo SIGA y digitalizar el expediente en la herramienta mercurio dando cumplimiento ley de archivo.  </t>
  </si>
  <si>
    <t>Actualizar la política, el Plan de Implementación y Manual de Seguridad Operacional</t>
  </si>
  <si>
    <t>Implementar en el 100% el Manual de Seguridad Operacional</t>
  </si>
  <si>
    <t>Completar la Implementación al 100% del Manual de Seguridad Operacional SMS de la Secretaría de Servicios Aeroportuarios (SSA) como Proveedor de servicios a la aviación.</t>
  </si>
  <si>
    <t>Manual del Sistema de Gestión de Seguridad Operacional SMS de la Secretaria de Servicios Aeroportuarios Versión 01</t>
  </si>
  <si>
    <t>(Actividades cumplidas / Actividades programadas)*100</t>
  </si>
  <si>
    <t xml:space="preserve"> 01. Aplicación y mantenimiento de procedimientos para la Gestión de Riesgos del SMS de la Secretaría de Servicios Aeroportuarios (SSA).</t>
  </si>
  <si>
    <t xml:space="preserve"> SECRETARIA DE SERVICIOS AEROPORTUARIOS</t>
  </si>
  <si>
    <t>COORDINADOR (A) GRUPO SISTEMA DE GESTION SMS/SEMS NAVEGACIÓN AÉREA -  SEGÚN OFICIO 2022006924 22/03/2022</t>
  </si>
  <si>
    <t>02. Aplicación del programa de instrucción para el SMS de laSecretaría de Servicios Aeroportuarios (SSA).</t>
  </si>
  <si>
    <t>03. Aplicación de procedimientos de comunicación para el SMS de la Secretaría de Servicios Aeroportuarios (SSA).</t>
  </si>
  <si>
    <t>04. Actualización del Manual de Seguridad Operacional Versión 02 de la SSO a la Versión 01 de la nueva Secretaría de Servicios Aeroportuarios (SSA).</t>
  </si>
  <si>
    <t>Completar la Implementación al 100% del Manual de Seguridad Operacional SMS de la Secretaría de Servicios a la Navegación Aérea (SSNA) como Proveedor de servicios a la aviación.</t>
  </si>
  <si>
    <t>Manual del Sistema de Gestión de Seguridad Operacional SMS de la Secretaria de Servicios a la Navegación Aérea Versión 01</t>
  </si>
  <si>
    <t xml:space="preserve"> 01. Aplicación y mantenimiento de procedimientos para la Gestión de Riesgos del SMS de la Secretaría de Servicios a la Navegación Aérea (SSNA).</t>
  </si>
  <si>
    <t>SECRETARIO DE SERVICIOS A LA NAVEGACIÓN AEREA</t>
  </si>
  <si>
    <t xml:space="preserve">COORDINADOR (A) GRUPO SISTEMA DE GESTION SMS/SEMS NAVEGACIÓN AÉREA </t>
  </si>
  <si>
    <t>02. Aplicación del programa de instrucción para el SMS de la Secretaría de Servicios a la Navegación Aérea (SSNA).</t>
  </si>
  <si>
    <t>03. Aplicación de procedimientos de comunicación para el SMS de la Secretaría de Servicios a la Navegación Aérea (SSNA).</t>
  </si>
  <si>
    <t xml:space="preserve">04. Actualización del Manual de Seguridad Operacional Versión 02 de la SSO a la Versión 01 de la nueva Secretaría de Servicios a la Navegación Aérea (SSNA). </t>
  </si>
  <si>
    <t>Elaborar base de datos para control, análisis y administración del Sistema de información</t>
  </si>
  <si>
    <t>Base de datos para control, análisis y administración del Sistema de información, instalada y funcionando en el 100%</t>
  </si>
  <si>
    <t>Bases de datos para control, análisis y administración del SMS de la Secretaría de Servicios Aeroportuarios (SSA) como proveedor de servicios a la aviación instalada funcionando en el 100%.</t>
  </si>
  <si>
    <t>Base de Datos Actualizada.</t>
  </si>
  <si>
    <t>01. Recopilar base de datos de la Gestión de Riesgos del SMS de la Secretaría de Servicios Aeroportuarios.</t>
  </si>
  <si>
    <t>02. De acuerdo a base de datos obtenida mediante la Gestión de Riesgos del SMS de la Secretaría de Servicios Aeroportuarios (SSA), definir indicadores SPI (Safety Performance Indicators)</t>
  </si>
  <si>
    <t>03. Recopilar base de datos de la aplicación del programa de instrucción para el SMS de la Secretaría de Servicios Aeroportuarios (SSA).</t>
  </si>
  <si>
    <t>04. Recopilar base de datos de la comunicación a través de los medios oficiales para el SMS.</t>
  </si>
  <si>
    <t>Bases de datos para control, análisis y administración del SMS de la  Secretaría de Servicios a la Navegación Aérea (SSNA) como proveedor de servicios a la aviación instalada funcionando en el 100%.</t>
  </si>
  <si>
    <t>01. Recopilar base de datos de la Gestión de Riesgos del SMS de la  Secretaría de Servicios a la Navegación Aérea (SSNA).</t>
  </si>
  <si>
    <t>02. De acuerdo a base de datos obtenida mediante la Gestión de Riesgos del SMS de la Secretaría de Servicios a la Navegación Aérea (SSNA), definir indicadores SPI (Safety Performance Indicators)</t>
  </si>
  <si>
    <t>03. Recopilar base de datos de la aplicación del programa de instrucción para el SMS de la  Secretaría de Servicios a la Navegación Aérea (SSNA).</t>
  </si>
  <si>
    <t>04. Recopilar base de datos de la comunicación a través de los medios oficiales para el SMS de la  Secretaría de Servicios a la Navegación Aérea (SSNA).</t>
  </si>
  <si>
    <t>Participar y promover el SMS-QA en las Direcciones Regionales, Administradores Aeroportuarios y personal operativo de los aeropuertos, incluye otras Entidades y Empresas</t>
  </si>
  <si>
    <t>Realizar monitoreo y seguimiento a la aplicación del 100% del Sistema de Seguridad Operacional SMS-QA.</t>
  </si>
  <si>
    <t>Completar al 100% la promoción del SMS de la la Secretaría de Servicios Aeroportuarios (SSA) como proveedor de servicios a la aviación en las Direcciones Regionales, Gerentes Aeroportuarios y personal operativo de los servicios aeroportuarios.</t>
  </si>
  <si>
    <t>Manual de SMS socializado.</t>
  </si>
  <si>
    <t>01. Promoción de la Gestión de Riesgos del SMS de la la Secretaría de Servicios Aeroportuarios (SSA).</t>
  </si>
  <si>
    <t>02. Promoción del aseguramiento de la seguridad operacional de la la Secretaría de Servicios Aeroportuarios (SSA).</t>
  </si>
  <si>
    <t>03. Promoción del programa de instrucción para el SMS de la la Secretaría de Servicios Aeroportuarios (SSA).</t>
  </si>
  <si>
    <t>Completar al 100% la promoción del SMS de la Secretaría de Servicios a la Navegación Aérea (SSNA) como proveedor de servicios a la aviación en las Coordinaciones Regionales de Servicios de Tránsito Aéreo y Mantenimiento Sistemas Navegación Aérea y personal operativo de los servicios a la navegación aérea.</t>
  </si>
  <si>
    <t>01. Promoción de la Gestión de Riesgos del SMS de la Secretaría de Servicios a la Navegación Aérea (SSNA).</t>
  </si>
  <si>
    <t>02. Promoción del aseguramiento de la seguridad operacional de la Secretaría de Servicios a la Navegación Aérea (SSNA).</t>
  </si>
  <si>
    <t>03. Promoción del programa de instrucción para el SMS de la Secretaría de Servicios a la Navegación Aérea (SSNA).</t>
  </si>
  <si>
    <t>Actualizar y elaborar el SMS  para aeropuertos Internacionales, cuyo explotador de aeródromo sea la Aerocivil.</t>
  </si>
  <si>
    <t>Realizar monitoreo y seguimiento a la aplicación del 100% del Sistema de Seguridad Operacional SMS-QA para aeropuertos internacionales.</t>
  </si>
  <si>
    <t>Completar al 100% la implementación del SMS de la Secretaría de Servicios Aeroportuarios (SSA) para aeropuertos Internacionales, cuyo explotador de aeródromo sea la Aerocivil.</t>
  </si>
  <si>
    <t>SMS Elaborado y Actualizado.</t>
  </si>
  <si>
    <t xml:space="preserve"> 01. Aplicación y mantenimiento de procedimientos para la Gestión de Riesgos del SMS de la SSA para los aeropuertos de Cúcuta, Bucaramanga, San Andrés y El Dorado.</t>
  </si>
  <si>
    <t>02. Aplicación del programa de instrucción para el SMS de la Secretaría de Servicios Aeroportuarios (SSA) para los aeropuertos de Cúcuta, Bucaramanga, San Andrés y El Dorado.</t>
  </si>
  <si>
    <t>03. Aplicación de los medios oficiales de comunicación para el SMS de la Secretaría de Servicios Aeroportuarios (SSA) para los aeropuertos de Cúcuta, Bucaramanga, San Andrés y El Dorado.</t>
  </si>
  <si>
    <t>04. Socializar la Actualización del Manual de Seguridad Operacional Versión 02 de la SSO a la Versión 01 de la nueva Secretaría de Servicios Aeroportuarios (SSA)</t>
  </si>
  <si>
    <t>Armonizar los estándares y reglamentación del SMS para integrarlo al Sistema Integrado de Gestión de Calidad de la Entidad</t>
  </si>
  <si>
    <t>Armonizar e integrar al 100% los estándares y reglamentación del SMS al Sistema Integrado de Gestión de Calidad de la Entidad</t>
  </si>
  <si>
    <t>Armonizar e integrar al 100% el SMS de la Secretaría de Servicios Aeroportuarios (SSA) como proveedor de servicios a la aviación de acuerdo a los estándares y reglamentación con Sistema Integrado de Gestión de la Entidad.</t>
  </si>
  <si>
    <t xml:space="preserve">SMS incluido en el SIG. </t>
  </si>
  <si>
    <t>01. Desarrollar las sesiones de armonización e integración del SMS de la Secretaría de Servicios Aeroportuarios (SSA) en el Sistema Integrado de Gestión de la Entidad.</t>
  </si>
  <si>
    <t>02. Gestionar el cargue e inclusión en el Sistema Integrado de Gestión de la Entidad de los diferentes tipos de documentación generada por el Grupo SMS/SeMS de la Secretaría de Servicios Aeroportuarios (SSA) a fin de ser accesibles por todo el personal que integra las Direcciones de la Secretaría de Servicios Aeroportuarios (SSA).</t>
  </si>
  <si>
    <t>Armonizar e integrar al 100% el SMS de la Secretaría de Servicios a la Navegación Aérea (SSNA) como proveedor de servicios a la aviación de acuerdo a los estándares y reglamentación con Sistema Integrado de Gestión de la Entidad.</t>
  </si>
  <si>
    <t>01. Desarrollar las sesiones de armonización e integración del SMS de la Secretaría de Servicios a la Navegación Aérea (SSNA) en el Sistema Integrado de Gestión de la Entidad.</t>
  </si>
  <si>
    <t>02. Gestionar el cargue e inclusión en el Sistema Integrado de Gestión de la Entidad de los diferentes tipos de documentación generada por el Grupo SMS/SeMS de la Secretaría de Servicios a la Navegación Aérea (SSNA) a fin de ser accesibles por todo el personal que integra las Direcciones de la Secretaría de Servicios a la Navegación Aérea (SSNA).</t>
  </si>
  <si>
    <t>Mejorar los niveles de seguridad operacional a través de la investigación de accidentes.</t>
  </si>
  <si>
    <t>Atender e Investigar con oportunidad y calidad los accidentes e incidentes aéreos pertinentes.</t>
  </si>
  <si>
    <t>GESTION DE RECOMENDACIONES
Gestionar ante Secretaria de Autoridad Aeronáutica (SAA) y enviar a las organizaciones y dependencias a cargo de su cumplimiento, el 100% de las recomendaciones de investigaciones de accidentes aprobadas por el Consejo de Seguridad.</t>
  </si>
  <si>
    <t>Porcentaje de recomendaciones gestionadas</t>
  </si>
  <si>
    <t>No. Recomendaciones gestionadas x 100/
No. Recomendaciones totales</t>
  </si>
  <si>
    <t>1. Remitir el 100% de las recomendaciones de los Informes Finales de Accidentes e Incidentes Graves aprobados en Consejo 04-21, a las entidades encargadas de su cumplimiento.</t>
  </si>
  <si>
    <t>DIRECTOR TECNICO DE INVESTIGACIÓN DE ACCIDENTES</t>
  </si>
  <si>
    <t xml:space="preserve">COORDINADOR (A) DIRECCION TECNICA DE INVESTIGACIÓN DE ACCIDENTES. </t>
  </si>
  <si>
    <t>2. Remitir el 100% de las recomendaciones de los Informes Finales de Accidentes e Incidentes Graves aprobados en el Consejo 01-22, a las entidades encargadas de su cumplimiento.</t>
  </si>
  <si>
    <t>3. Remitir el 100% de las recomendaciones de los Informes Finales de Accidentes e Incidentes Graves aprobados en el Consejo 02-22, a las entidades encargadas de su cumplimiento.</t>
  </si>
  <si>
    <t>4. Remitir el 100% de las recomendaciones de los Informes Finales de Accidentes e Incidentes Graves aprobados en el Consejo 03-22, a las entidades encargadas de su cumplimiento.</t>
  </si>
  <si>
    <t>INVESTIGACIÓN DE ACCIDENTES E INCIDENTES GRAVES 2021 - 2022
Finalizar el 100% de las investigaciones pendientes de accidentes e incidentes graves (eventos), ocurridos en el año 2021, y el 25% de los eventos que ocurran en el año 2022.</t>
  </si>
  <si>
    <t>Porcentaje de Informes Finales de investigaciones de eventos 2021 y 2022 finalizados</t>
  </si>
  <si>
    <t>Número de investigaciones eventos 2021 y 2022 finalizadas x 100 / Número de eventos ocurridos.</t>
  </si>
  <si>
    <t xml:space="preserve">1. Finalizar los Informes Finales del 40% de las investigaciones pendientes a 31-dic, de los eventos ocurridos en el año 2021. </t>
  </si>
  <si>
    <t xml:space="preserve">2. Finalizar los Informes Finales del 40% de las investigaciones pendientes a 31-dic, de los eventos ocurridos en el año 2021. </t>
  </si>
  <si>
    <t xml:space="preserve">3. Finalizar los Informes Finales los Informes Finales del 10% de las investigaciones pendientes a 31-dic, de los eventos ocurridos en el año 2021. </t>
  </si>
  <si>
    <t>4. Finalizar los Informes Finales del 10% de las investigaciones pendientes a 31-dic, de los eventos ocurridos en el año 2021, y el 25% de los eventos ocurridos en el año 2022</t>
  </si>
  <si>
    <t>INVESTIGACIÓN DE INCIDENTES
Finalizar el 100% de las investigaciones de incidentes ocurridos en el año 2021, y hasta septiembre de 2022.</t>
  </si>
  <si>
    <t>Porcentaje de Informes Finales de investigaciones de incidentes 2021 y 2022 finalizados.</t>
  </si>
  <si>
    <t>Número de investigaciones de incidentes finalizadas x 100 / Número de incidentes ocurridos.</t>
  </si>
  <si>
    <t>1. Finalizar la investigación de los Incidentes ocurridos en el año 2021.</t>
  </si>
  <si>
    <t>2. Finalizar la investigación de los Incidentes ocurridos en el primer trimestre 2022.</t>
  </si>
  <si>
    <t>3. Finalizar la investigación de los Incidentes ocurridos en el segundo trimestre 2022.</t>
  </si>
  <si>
    <t>3. Finalizar la investigación de los Incidentes ocurridos en el tercer trimestre 2022.</t>
  </si>
  <si>
    <t>Promover la cultura de seguridad operacional y comunicar sobre investigación de accidentes</t>
  </si>
  <si>
    <t>Realizar el 100% de eventos y actividades programados, de promoción de seguridad operacional en diferentes regiones del país</t>
  </si>
  <si>
    <t xml:space="preserve">PROMOCIÓN DE LA SEGURIDAD
Efectuar 8 actividades de promoción de seguridad operacional en diferentes regiones del país, o de manera virtual. </t>
  </si>
  <si>
    <t>Porcentaje de actividades de promoción de seguridad operacional efectuadas</t>
  </si>
  <si>
    <t>Número de actividades realizadas x 100/
Número de actividades planeadas</t>
  </si>
  <si>
    <t>1. Efectuar tres (3) actividades de promoción de Seguridad Operacional.</t>
  </si>
  <si>
    <t>2. Efectuar  tres (3) actividades de promoción Seguridad Operacional.</t>
  </si>
  <si>
    <t>3. Efectuar dos (2) actividades de Seguridad Operacional.</t>
  </si>
  <si>
    <t>Atender y aprobar la auditoría USOAP, y demostrar el cumplimiento de los lineamientos establecidos por OACI en el área de AIG</t>
  </si>
  <si>
    <t>Obtener una evaluación del 90%, como mínimo, de cumplimiento de los estándares OACI en la auditoría en el área AIG.</t>
  </si>
  <si>
    <t xml:space="preserve">
Formular el plan de acción correctivo USOAP y avanzar 25% en su ejecución (sujeto a la realización efectiva de la auditoría)</t>
  </si>
  <si>
    <t>Porcentaje de implementación efectiva (EI) de elementos críticos (CE) de investigación de accidentes (AIG)</t>
  </si>
  <si>
    <t>Número de actividades Plan Acción cumplidas x 100/
Número Total de actividadeas Plan de Acción programadas</t>
  </si>
  <si>
    <t>1. Formular el Plan de Acción Correctivo USOAP.</t>
  </si>
  <si>
    <t>2. Avanzar 25% en la implementación del Plan de Acción Correctivo USOAP.</t>
  </si>
  <si>
    <t>1. Revisar cumplimiento Metas SEGURIDAD 2018-2022</t>
  </si>
  <si>
    <t>2. Estructuracción Metas SEGURIDAD 2022-2026</t>
  </si>
  <si>
    <r>
      <t xml:space="preserve">Mediante:  </t>
    </r>
    <r>
      <rPr>
        <sz val="8"/>
        <color indexed="9"/>
        <rFont val="Arial"/>
        <family val="2"/>
      </rPr>
      <t>Plan Estratégico de Talento Humano, Plan Anual de Vacantes, Plan de Previsión de Recursos Humanos, Plan Institucional de Capacitación,Plan de Incentivos Institucionales y
Plan de Trabajo Anual en Seguridad y Salud en el Trabajo</t>
    </r>
  </si>
  <si>
    <t>8. LA TRANSFORMACION INSTITUCIONAL A LA MODERNIDAD
Fortalecer la gestión institucional de la Entidad a través del desarrollo del talento humano, fortalecimiento de la estructura organizacional, implementando un sistema de gestión del conocimiento especializado en la Entidad, afianzando el Sistema Integrado de Gestión, apalancando la transformación institucional a través del PETI, fortaleciendo la política anticorrupción y la gestión jurídica.</t>
  </si>
  <si>
    <t>Desarrollar el Rediseño Organizacional con el objetivo de responder a las necesidades de talento humano y del crecimiento del Sector y la Industria.</t>
  </si>
  <si>
    <t>Planta de personal provista de acuerdo con las necesidades del sector en el 100%</t>
  </si>
  <si>
    <t>Implementar el proyecto de Fortalecimiento Institucional en el componente de planta de personal en un 30% (3 actividades) 204 empleos</t>
  </si>
  <si>
    <t>Implementación  Fortalecimiento Institucional en el componente de planta 
de personal</t>
  </si>
  <si>
    <t>Recursos Aprobados
No. de empleos provistos / No. empleos de la planta de personal programado (204)
% de avance del Plan de trabajo Concurso de méritos</t>
  </si>
  <si>
    <t>1. Tramitar ante el Ministerio de Hacienda y Crédito Público la consecución de los recursos necesarios para la provisión de la planta autorizada.</t>
  </si>
  <si>
    <t xml:space="preserve">SECRETARIO (A) GENERAL </t>
  </si>
  <si>
    <t>DIRECTOR (A) DE GESTIÓN HUMANA</t>
  </si>
  <si>
    <t>NARDA VERÓNICA VELANDIA CELY - NELSON MENDIVELSO - CENAIDA JEREZ</t>
  </si>
  <si>
    <t>2. Continuar con la provisión de la planta autorizada de acuerdo con el Decreto 1294 de 2021 (incluye 204 empleos)</t>
  </si>
  <si>
    <t xml:space="preserve">3. Establecer las acciones necesarias para el desarrollo del Concurso de Méritos de la Aeronáutica Civil. </t>
  </si>
  <si>
    <t>Establecer y desarrollar una estructura organizacional debidamente alineada al Plan Estratégico Aeronáutico 2030 a fin de cumplir con el objetivo principal.</t>
  </si>
  <si>
    <t>Implementar la estrategia de gestión para el cambio y la transformación cultural de la Entidad, en sus ejes de identidad institucional, gestión del cambio y relevo generacional.</t>
  </si>
  <si>
    <t>Estrategia de gestión para el cambio y la transformación cultural de la Aerocivil implementada</t>
  </si>
  <si>
    <t xml:space="preserve">Número de actividades ejecutadas/ Total de actividades programadas para la vigencia 2022
Documento técnico de la implementación del Modelo de Relevo Generacional
Una herramienta de medición de impacto de las acciones  correspondientes a la intervención por grupo y proceso y eje transversal diseñada </t>
  </si>
  <si>
    <t xml:space="preserve">1. Continuar con la ejecución de las actividades de gestión del cambio correspondientes a la intervención por grupo y proceso en los 3 ejes  </t>
  </si>
  <si>
    <t xml:space="preserve">2. Implementar la Fase II del Modelo de Relevo Generacional </t>
  </si>
  <si>
    <t xml:space="preserve">3. Diseñar la herramienta para medir el impacto de las acciones correspondientes a la intervención por grupo y proceso y eje transversal  </t>
  </si>
  <si>
    <t>Desarrollar al 100% el Plan de Trabajo Anual en Seguridad y Salud vigencia 2022</t>
  </si>
  <si>
    <t xml:space="preserve">Plan de Trabajo Anual en Seguridad y Salud en el Trabajo 2022 </t>
  </si>
  <si>
    <t xml:space="preserve">% Avance de cumplimiento del PA-SST 2022 </t>
  </si>
  <si>
    <t xml:space="preserve">1. Definición del Plan de Trabajo Anual en Seguridad y Salud en el Trabajo 2022 </t>
  </si>
  <si>
    <t>2. Aprobación y publicación en la página web del Plan de Trabajo Anual en Seguridad y Salud en el Trabajo</t>
  </si>
  <si>
    <t>3, Ejecución del  Plan de Trabajo Anual en Seguridad y Salud en el Trabajo 2022 (Cronograma).</t>
  </si>
  <si>
    <t xml:space="preserve">Desarrollar al 100% el Plan de Bienestar Social e Incentivos durante la vigencia 2022 </t>
  </si>
  <si>
    <t xml:space="preserve"> Plan de Bienestar Social e Incentivos 2022 </t>
  </si>
  <si>
    <t xml:space="preserve">% Avance de cumplimiento del Plan de Bienestar Social e Incentivos 2022 </t>
  </si>
  <si>
    <t xml:space="preserve">1. Definición del Plan de Bienestar e Incentivos 2022 </t>
  </si>
  <si>
    <t xml:space="preserve">2. Aprobación y publicación en la página web del Plan de Trabajo Anual en Seguridad y Salud en el Trabajo y el Plan de Bienestar Social e Incentivos durante la vigencia 2022 </t>
  </si>
  <si>
    <t>3. Ejecución del  Plan de Bienestar Social e Incentivos durante la vigencia 2022 (Cronograma).</t>
  </si>
  <si>
    <t>Diseñar, implementar y documentar el Sistema de Gestión del Conocimiento especializado, como proceso estratégico de la entidad.</t>
  </si>
  <si>
    <t>Implementar en el 100% el Sistema de Gestión del Conocimiento en la Aerocivil</t>
  </si>
  <si>
    <t>Continuar con la implementación del Sistema de Gestión del Conocimiento en la Aerocivil</t>
  </si>
  <si>
    <t xml:space="preserve">Sistema de Gestión del Conocimiento de la Aerocivil </t>
  </si>
  <si>
    <t>Mapa de saberes actualizado a la nueva estructura de la entidad. 
Documento técnico con la metodología para la gestión del conocimiento en la cooperación Nacional e Internacional artículado con  la nueva estructura de la entidad. 
Número de actividades ejecutadas/ Total de actividades programadas para la vigencia 2022</t>
  </si>
  <si>
    <t>1. Actualizar el mapa de saberes de la política de Gestión del Conocimiento de la Aeronáutica Civil en el marco de la implementación del Fortalecimiento Institucional.</t>
  </si>
  <si>
    <t xml:space="preserve">2. Modificar en el marco de la implementación del Fortalecimiento Institucional el proceso de armonización de la metodología para la gestión del conocimiento en la cooperación Nacional e Internacional </t>
  </si>
  <si>
    <t>3. Elaborar el plan de trabajo para el 2022 del Equipo Institucional de Gestión del Conocimiento y la Innovación</t>
  </si>
  <si>
    <t>3. Ejecutar el plan de trabajo para el 2022 del Equipo Institucional de Gestión del Conocimiento y la Innovación</t>
  </si>
  <si>
    <r>
      <t xml:space="preserve">Mediante: </t>
    </r>
    <r>
      <rPr>
        <sz val="8"/>
        <color indexed="9"/>
        <rFont val="Arial"/>
        <family val="2"/>
      </rPr>
      <t>Plan Anticorrupción y de Atención al Ciudadano</t>
    </r>
  </si>
  <si>
    <t>Actualización de procesos del Sistema Integrado de Gestión</t>
  </si>
  <si>
    <t xml:space="preserve">Actualización del 100% de los procesos de apoyo del Sistema Integrado de Gestión </t>
  </si>
  <si>
    <t xml:space="preserve">Realizar auditoria de suficiencia  para el proceso de Gestión de las Compras y Contrataciones Públicas. </t>
  </si>
  <si>
    <t>1 concepto de suficiencia</t>
  </si>
  <si>
    <t>1. Realizar autodiagnostico del estado del Proceso frente a requisitos a auditar</t>
  </si>
  <si>
    <t>DIRECTOR (A) ADMINISTRATIVO (A)</t>
  </si>
  <si>
    <t>2. Establecer plan de acción para los puntos de mejora de acuerdo a diagnostico del proceso frente a requisitos auditar</t>
  </si>
  <si>
    <t>3. Cumplir las actividades establecidas como mejora de acuerdo con el autodiagnostico realizado</t>
  </si>
  <si>
    <t>4. Realizar contratacion y auditoria externa de suficiencia</t>
  </si>
  <si>
    <t>Cumplir con la implementación de la política de compras y contratación pública establecida por MIPG</t>
  </si>
  <si>
    <t xml:space="preserve">Cumplimiento plan de actividades de la política de compras y contratación pública </t>
  </si>
  <si>
    <t>Actividades cumplidas /actividades programadas</t>
  </si>
  <si>
    <t xml:space="preserve">1. Realizar autodiagnostico de la politica de compras y contratación pública </t>
  </si>
  <si>
    <t>2. Establecer plan de actividadespara los puntos de mejora en el cumplimiento de la política de compras y contratación pública establecida por MIPG</t>
  </si>
  <si>
    <t>Mejorar y mantener las sedes locativas de Mariquita, Santa Marta, Rio Negro y NEAA</t>
  </si>
  <si>
    <t>4 Sedes intervenidas</t>
  </si>
  <si>
    <t>sedes intervenidas / total sedes programadas</t>
  </si>
  <si>
    <t>1. Realizar seguimiento al cumplimiento de los proyectos programados en el PAA referidos a las sedes mantenidas</t>
  </si>
  <si>
    <t>2. Realizar seguimiento mensual de la gestión presupuestal correspondiente a los recursos destinados para Mejorar y mantener las sedes locativas de Mariquita, Santa Marta, Rio Negro y NEAA</t>
  </si>
  <si>
    <t>3. Presentar informe ejecutivo a la Secretaría General sobre el avance y cumplimiento presupuestal correspondiente a los recursos destinados para Mejorar y mantener las sedes locativas de Mariquita, Santa Marta, Rio Negro y NEAA</t>
  </si>
  <si>
    <t xml:space="preserve">Mejorar y adoptar en  el sistema integrado de gestión, los formatos e indicadores para el seguimiento y control en los servicios generales prestados en la Entidad  </t>
  </si>
  <si>
    <t>Formatos  implementados</t>
  </si>
  <si>
    <t>Formatos implementados/formatos programados por implemetar</t>
  </si>
  <si>
    <t>1. Realizar inventario de los formatos e indicadores  en el proceso</t>
  </si>
  <si>
    <t xml:space="preserve"> Indicadores implementados</t>
  </si>
  <si>
    <t>Indicadores implementados/indicadores programados por implementar</t>
  </si>
  <si>
    <t xml:space="preserve">2. Analizar y mejorar los formatos e indicadores  para el seguimiento y control en los servicios generales prestados en la Entidad  </t>
  </si>
  <si>
    <t>Socializacion del proceso actualizado</t>
  </si>
  <si>
    <t xml:space="preserve">
% avancesocializacion del proceso actualizado </t>
  </si>
  <si>
    <t xml:space="preserve">3. Adoptar y socializar  por el sistema integrado de gestión los formatos e indicadores mejorados </t>
  </si>
  <si>
    <t>Implementar un aplicativo que sistematice y optimice  la  administración de las solictudes de los servicios generales, reporte de siniestros, y suministros de almacén</t>
  </si>
  <si>
    <t>1 aplicativo implementado</t>
  </si>
  <si>
    <t>% avance de implementación del aplicativo</t>
  </si>
  <si>
    <t>1. Identificar y definir la necesidad, alcance y aprobación de recursos que se requieren para la implementación del aplicativo.</t>
  </si>
  <si>
    <t>2. Ejecutar plan de implementación del aplicativo de acuerdo con el alcance definido.</t>
  </si>
  <si>
    <t>Depurar  minimo en un 30% los bienes muebles para dar de baja en la Aerocivil</t>
  </si>
  <si>
    <t xml:space="preserve"> 30% de los bienes muebles dados de baja   </t>
  </si>
  <si>
    <t>Bienes dados de baja/total de bienes programados para dar de baja</t>
  </si>
  <si>
    <t>1. Crear plan de bajas a nivel nacional de bienes muebles, de acuerdo con inventarios realizados</t>
  </si>
  <si>
    <t>2. Realizar seguimiento mensual al cumplimiento del plan de bajas</t>
  </si>
  <si>
    <t>3. Generar alertas preventivas y toma de decisiones para cumplir minimo en un 30% el plan de bajas</t>
  </si>
  <si>
    <t>Implementar plan de sensibilizaciones a las dependencias correspondientes, frente a el  procedimiento de aseguramiento y  reclamaciones, con apoyo de los corredores.</t>
  </si>
  <si>
    <t>Actividades cumplidas del plan de sesibilizaciones implementadas/total actividades programadas del plan de sesibilizaciones por implementar</t>
  </si>
  <si>
    <t>Actividades programadas/actividades cumplidas</t>
  </si>
  <si>
    <t>1. Realizar análisis e informe sobre el comportamiento de sinestralidad vigencia 2021 en la Aerocivil</t>
  </si>
  <si>
    <t>2. Crear plan de sensibilizacion frente a el  procedimiento de aseguramiento y  reclamaciones</t>
  </si>
  <si>
    <t xml:space="preserve">3. Cumplir las actividades establecidas en el plan de sensibilizaciones programadas para la vigencia 2022 </t>
  </si>
  <si>
    <t>Modernizar el archivo de la UAEAC con la aplicación de los Instrumentos y  Herramientas Archivísticas elaborados, en cumplimiento de la normatividad vigente.</t>
  </si>
  <si>
    <t xml:space="preserve">3 instrumentos archivísticos implementados </t>
  </si>
  <si>
    <t>Instrumentos archivísticos implementados /   Instrumentos archivísticos programados</t>
  </si>
  <si>
    <t>1. Organizar con y sin hoja de control hasta 1.504 ML</t>
  </si>
  <si>
    <t>JEFE GRUPO DE ARCHIVO GENERAL</t>
  </si>
  <si>
    <t>2. Digitalizar las diferentes series documentales 5.859.000 Imágenes</t>
  </si>
  <si>
    <t>3. Estructuración del Sistema de Gestión de Documento Electrónico de Archivos (SGDEA)</t>
  </si>
  <si>
    <t>4. Aplicar las Tablas de Retención Documental - TRD Versión 2020 (232 TRD)</t>
  </si>
  <si>
    <t>5. Implementar el Programa de Gestión Documental - PGD (Avance en el desarrollo e implementación de los programas específicos)</t>
  </si>
  <si>
    <t>1 herramienta archivística implementada</t>
  </si>
  <si>
    <t>1 Herramienta archivística implementada</t>
  </si>
  <si>
    <t>6. Implementar el Plan Institucional de Archivos - PINAR (Seguimiento a los 6 Planes establecidos en el PINAR)</t>
  </si>
  <si>
    <t>7. Realizar seguimiento al diligenciamiento del Formato Único de Inventario Documental de cada Archivo de Gestión, en la carpeta denominada Gestión Documental, creada en el BOG7 de cada oficina productora.</t>
  </si>
  <si>
    <t xml:space="preserve">8. Implementar el Sistema Integrado de Conservación - SIC:
* Plan de Conservación.
* Plan de Preservación a Largo Plazo (Identificación de Series y Subseries a preservar según Tablas de Retención Documental)   </t>
  </si>
  <si>
    <t xml:space="preserve"> Actualizar el Sistema de Gestión de la entidad con énfasis por procesos y su información documentada, teniendo en cuenta la nueva estructura organizacional de la Entidad y articulada con el cronograma de fortalecimiento implementado por el grupo de Innovación Organizacional</t>
  </si>
  <si>
    <t>Procesos actualizados</t>
  </si>
  <si>
    <t>(Documentos realizados /  Documentos  programados)*100</t>
  </si>
  <si>
    <t>1. Revisar y Actualizar las caracterizaciones de los procesos del Sistema de Gestión  .</t>
  </si>
  <si>
    <t>JEFE OFICINA ASESORA DE PLANEACIÓN</t>
  </si>
  <si>
    <t xml:space="preserve">2. Revisión y Actualización de la Información Documentada de los procesos , de acuerdo con el cronograma de Fortalecimiento Institucional </t>
  </si>
  <si>
    <t>3. Definir los indicadores del Sistema de Gestión para los procesos</t>
  </si>
  <si>
    <r>
      <t xml:space="preserve">Mediante: </t>
    </r>
    <r>
      <rPr>
        <sz val="8"/>
        <color indexed="9"/>
        <rFont val="Arial"/>
        <family val="2"/>
      </rPr>
      <t xml:space="preserve"> Plan Estratégico de Tecnologías de la Información y las Comunicaciones PETI, Plan de Tratamiento de Riesgos de Seguridad y Privacidad de la Información, Plan de Seguridad y Privacidad de la Información, Plan Institucional de Archivos de la Entidad -PINAR, y Plan Anticorrupción y de Atención al Ciudadano</t>
    </r>
  </si>
  <si>
    <t>Implementar un sistema de Gobierno de Datos basado en la Arquitectura Orientada a Servicios - SOA para alcanzar una administración integral de la información, que facilite y reduzca los costos de gestión de la información para la entidad.</t>
  </si>
  <si>
    <t>Arquitectura tecnológica orientada a servicios integrada y articulada en el 100%</t>
  </si>
  <si>
    <t>Implementar una solución para la gestión de datos que permita administrar integralmente la información.</t>
  </si>
  <si>
    <t>Dominios de información priorizados e implementados</t>
  </si>
  <si>
    <t>(Dominios de información implementados / 5 Dominios de información priorizados)*100</t>
  </si>
  <si>
    <t>1. Implementar el MDM (Gestión de datos maestros) para los cinco (5) dominios de información priorizados (Licencias de personal aeronáutico, Aeródromos, Aeronaves, Servicios y personas).</t>
  </si>
  <si>
    <t xml:space="preserve">SECRETARÍA DE TECNOLOGÍAS DE LA INFORMACIÓN - TI </t>
  </si>
  <si>
    <t>2. Realizar la puesta en producción del MDM (Gestión de datos maestros) para los cinco (5) dominios de información priorizados. (Licencias de personal aeronáutico, Aeródromos, Aeronaves, Servicios y personas).</t>
  </si>
  <si>
    <t>3. Realizar la transferencia de conocimientos, estabilización y monitoreo del MDM (Gestión de datos maestros) de acuerdo al plan de formación que se establezca.</t>
  </si>
  <si>
    <t>4. Generar de manera certifcada  el certificado médico  para el personal aeronáutico. Certiificado 100% digital.</t>
  </si>
  <si>
    <t>Implementar una estructura para la integración de aplicaciones utilizadas en la Aerocivil</t>
  </si>
  <si>
    <t xml:space="preserve">Definir y Desarrollar el plan de trabajo Oficina de Analítica </t>
  </si>
  <si>
    <t>Plan de trabajo Oficina de Analítica definido y desarrollado</t>
  </si>
  <si>
    <t>Un (1) Plan de trabajo definido y desarrollado "Ruta Oficina de Analítica"</t>
  </si>
  <si>
    <t>1. Definir el plan de trabajo "Ruta Oficina de Analítica"</t>
  </si>
  <si>
    <t>2. Desarrollar el Plan de Trabajo</t>
  </si>
  <si>
    <t>Estructurar y definir información documentada de la oficina de analítica.</t>
  </si>
  <si>
    <t>Informacion documentada, estructurada y definida de la oficina de analitica</t>
  </si>
  <si>
    <t>No. de documentos elaborados / No. documentos programados</t>
  </si>
  <si>
    <t>1. Definir  y elaborar documentos integrales del proceso de la Oficina de Analitica, caracterización del proceso, procedimientos, formatos, guias.</t>
  </si>
  <si>
    <t>2. Formular Indicadores de Gestión Oficina de Analitica</t>
  </si>
  <si>
    <t>3. Identificar Riesgos Oficina de Analitica</t>
  </si>
  <si>
    <t>Sensibilizar y socializar el plan de trabajo y rol de la oficina de analítica a las dependencias de la Entidad, recolectando sus necesidades de analítica</t>
  </si>
  <si>
    <t>Plan y rol de la oficina de analítica divulgado, comunicado y sensibilizado, con necesidades de analítica recolectadas</t>
  </si>
  <si>
    <t xml:space="preserve"> 13 dependencias con plan de trabajo y rol divulgado y comunicado</t>
  </si>
  <si>
    <r>
      <t xml:space="preserve">1. Divulgar y comunicar el plan y el rol de la Oficina de Analitica 
</t>
    </r>
    <r>
      <rPr>
        <sz val="7"/>
        <rFont val="Arial"/>
        <family val="2"/>
      </rPr>
      <t>Itrim: Secretaría TI , Comité Directivo
IItrim: Secretaría CEA, Secretaría Servicios Aeroportuarios, Ofic Planeación
IIItrim: Secretaría Servicios Aeroportuarios, Secretaría Servicios a la Navegación Aerea, Ofic de Comunicaciones, Ofic de Proyectos
IVtrim: Secretaría Autoridad Aeronáutica, Ofic Control Interno, Ofic Jurídica, Ofic Control Disciplinario</t>
    </r>
  </si>
  <si>
    <t>Número de sensibilizaciones con recoleccion de necesidades  ejecutadas/ Total de sensibilizaciones con recoleccion de necesidades programadas para la vigencia 2022</t>
  </si>
  <si>
    <t xml:space="preserve">2. Sensibilizar el plan de trabajo y el rol de la Oficina a las dependencias, recolectando sus necesidades de analítica con alto impacto estratégico. </t>
  </si>
  <si>
    <t>Lograr la interoperabilidad interna y externa de 10 servicios y/o sistemas de información (detallados) utilizados en la Aerocivil.</t>
  </si>
  <si>
    <t>10 Servicios y/o sistemas de información interoperando</t>
  </si>
  <si>
    <t>(Servicios y/o sistemas de información  interoperando / 10)*100</t>
  </si>
  <si>
    <t>1. Construir los Servicios de interoperabilidad APIs para el consumo de datos maestros de los dominios de información priorizados  (Licencias de personal aeronáutico, Aeródromos, Aeronaves, Servicios y personas).</t>
  </si>
  <si>
    <t>2. Realizar ajustes a los sistemas de información para tomar los datos maestros de los dominios de información priorizados ( (Licencias de personal aeronáutico, Aeródromos, Aeronaves, Servicios y personas), para interoperar con los APIs implementados en el MDM</t>
  </si>
  <si>
    <t>3. Realizar los procesos de interoperabilidad entre los servicios y/o sistemas de información y el MDM para el consumo de los datos maestros de los dominios de información priorizados  (Licencias de personal aeronáutico, Aeródromos, Aeronaves, Servicios y personas).</t>
  </si>
  <si>
    <t>Generar cultura de uso y apropiación de las TIC.</t>
  </si>
  <si>
    <t>Reducir en un 15% la brecha existente en el uso y Apropiación en dos servicios T.I y/o sistemas de información 
(SIGA y SIMOA).</t>
  </si>
  <si>
    <t>15% de Reducción de brecha existente en el uso y Apropiación en  
(SIGA y SIMOA).</t>
  </si>
  <si>
    <t>-Uso y Apropiacion SIGA: % Brecha inicial - % Brecha final
-Uso y Apropiación SIMOA: % Brecha inicial  - % Brecha final</t>
  </si>
  <si>
    <t>1. Realizar el análisis y el diagnostico del estado actual (AS-IS) del uso y apropiación de los sistemas de información o servicios de TI priorizados para conocer la brecha existente.</t>
  </si>
  <si>
    <t xml:space="preserve">2. Definir los indicadores de impacto de la iniciativa de Uso y Apropiación propios para cada Sistema de información y/o Servicios de TI priorizados. </t>
  </si>
  <si>
    <t xml:space="preserve">3. Ejecución y seguimiento a las actividades del cronograma de despliegue de la estrategia de Uso y Apropiación a los sistemas de información y/o servicios de TI priorizados. </t>
  </si>
  <si>
    <t xml:space="preserve">4. Realizar la medición de los resultados de la estrategia de Uso y apropiación,  identificando el % de reducción de la brecha. </t>
  </si>
  <si>
    <t>Fortalecer  el Sistema de Control Interno.</t>
  </si>
  <si>
    <t>Cerrar el 100% de hallazgos hasta la vigencia 2020.</t>
  </si>
  <si>
    <t xml:space="preserve"> Ejecución del plan de auditoria 2022 tendiente a fortalecer situaciones que impacten el fenecimiento de la cuenta fiscal</t>
  </si>
  <si>
    <t>Avance de la ejecución del plan de auditoria 2022 tendiente a fortalecer situaciones que impacten el fenecimiento de la cuenta fiscal</t>
  </si>
  <si>
    <t>Auditorias ejecutadas / auditorias programadas *100</t>
  </si>
  <si>
    <t>1. Ejecutar las auditorias de acuerdo con el plan aprobado para la vigencia 2022</t>
  </si>
  <si>
    <t>JEFE OFICINA CONTROL INTERNO</t>
  </si>
  <si>
    <t>2. Gestionar el cierre de los hallazgos hasta la vigencia 2020.</t>
  </si>
  <si>
    <t xml:space="preserve">Fortalecer la gestión financiera a través de mejores prácticas </t>
  </si>
  <si>
    <t>Asegurar que los estados financieros y la ejecución presupuestal se ajusten a los parámetros exigidos por la Contaduría General de la Nación</t>
  </si>
  <si>
    <t>Brindar orientación y acompañamiento a los proveedores de la Información presupuestal y Contable a fín de lograr el fenecimiento de la cuen ta anual por parte de la CGR</t>
  </si>
  <si>
    <t xml:space="preserve">Fenecimiento de cuenta </t>
  </si>
  <si>
    <t>Dictamen de la CGR -Presupuesto y Estados Financieros</t>
  </si>
  <si>
    <t>1. Empoderar a las areas de los resultados de su gestion financiera, mejorando los canales de comunicación con los proveedores y usuarios de la Información Financiera</t>
  </si>
  <si>
    <t>DIRECTOR (A) FINANCIERA</t>
  </si>
  <si>
    <t xml:space="preserve">2. Monitorear, analizar y socializar mensualmente la captura e integridad de los datos generados por los proveedores de información Presupuestal y Contable, </t>
  </si>
  <si>
    <t>Revisar y actualizar la Política Anticorrupción y de Atención al Ciudadano</t>
  </si>
  <si>
    <t>Implementar el 100% de la política de anticorrupción.</t>
  </si>
  <si>
    <t xml:space="preserve">Ejecutar en un 60% " La Agenda por la Transparencia" implementado la Política de Transparencia, Anticorrupción y de Atención al Ciudadano en la Aerocivil. </t>
  </si>
  <si>
    <t>60% de la Agenda por la Transparencia ejecutada</t>
  </si>
  <si>
    <t>(Actividades Ejecutadas/Actividades Programadas)*100%</t>
  </si>
  <si>
    <t>1. Documentar  con el acompañamiento de la Secretaría de Transparencia los compromisos institucionales  en el marco de una  "Agenda por la Transparencia" de la Aerocivil dirigida a implementar la Política Anticorrupción y de Atención al Ciudadano.</t>
  </si>
  <si>
    <t>DIRECTOR (A) GENERAL
SECRETARIA GENERAL
OFICINA ASESORA DE PLANEACIÓN</t>
  </si>
  <si>
    <t xml:space="preserve">2. Socializar ante Comité Institucional de Gestion y Desempeño el seguimiento de la "Agenda por la Transparencia"  </t>
  </si>
  <si>
    <t>3. Implementar los instrumentos del DAFP y  la Secretaria de Transparencia para la construcción de la Politica Anticorrupción de la Entidad</t>
  </si>
  <si>
    <t>PLANEACIÓN ESTRAÉGICA</t>
  </si>
  <si>
    <t>Revisar y fortalecer la gestión jurídica, teniendo en cuenta los aspectos misionales y de apoyo de la entidad</t>
  </si>
  <si>
    <t>Implementar el 100% del Plan de Acción para mitigar el daño antijurídico.</t>
  </si>
  <si>
    <t xml:space="preserve">Implementar, hacer seguimiento y evaluar los resultados de la Política de Prevención del daño antijurídico de la Entidad. </t>
  </si>
  <si>
    <t xml:space="preserve">Porcentaje de avance en la evaluación e implementación de la política de prevención del daño antijurídico. </t>
  </si>
  <si>
    <t>(Actividades realizadas / Actividades planeadas)* 100</t>
  </si>
  <si>
    <t>1. Evaluar los resultados de la implementación del plan de acción de la Política de Daño Antijurídico 2021</t>
  </si>
  <si>
    <t>JEFE OFICINA ASESORA JURÍDICA</t>
  </si>
  <si>
    <t>2. Seguimiento y control al cronograma del plan de acción de la política de prevención del daño antijurídico 2022</t>
  </si>
  <si>
    <t>Fortalecer la defensa jurídica de la Entidad.</t>
  </si>
  <si>
    <t>Porcentaje de avance en la realización de capacitaciones a los apoderados de la Oficina Jurídica.</t>
  </si>
  <si>
    <t>(Número de capacitaciones realizadas/ Número de capacitaciones planeadas)*100</t>
  </si>
  <si>
    <t>1. Capacitar a los funcionarios de la Oficina Asesora Jurídica en temas técnicos y jurídicos de la Entidad</t>
  </si>
  <si>
    <t>Compilar, sistematizar y difundir la normatividad aplicable a la Entidad</t>
  </si>
  <si>
    <t>Publicación del normograma de la Entidad</t>
  </si>
  <si>
    <t xml:space="preserve"> 1 Normograma publicado</t>
  </si>
  <si>
    <t>1. Elaborar el normograma de la Entidad (excepto normas aeronáuticas)</t>
  </si>
  <si>
    <t>2. Publicar en la pagina web y en el aplicativo Isolucion de la Entidad el normograma.</t>
  </si>
  <si>
    <t>Contar con una base de datos de estudios jurisprudenciales  relevantes para la Entidad.</t>
  </si>
  <si>
    <t>Base de datos de estudios jurisprudenciales</t>
  </si>
  <si>
    <t>1 base de datos de estudios jurisprudenciales</t>
  </si>
  <si>
    <t>1. Realizar los analisis jurisprudenciales de las sentencias relevantes para la Entidad</t>
  </si>
  <si>
    <t>2. Elaborar una base de datos con caracterización y análisis jurisprudenciales.</t>
  </si>
  <si>
    <t>Fortalecer el proceso de control asociado al cumplimiento de las obligaciones y el estado de los procesos incluyendo un control efectivo de los pagos de las obligaciones.</t>
  </si>
  <si>
    <t>Implementar y actualizar al 100% de la matriz de pagos de Sentencias y Conciliaciones.</t>
  </si>
  <si>
    <t>Implementar un  control y seguimiento de los procesos judiciales y extrajudiciales  con apoyo  de los aplicativos ekogui y orion con el fin de mantener actualizados</t>
  </si>
  <si>
    <t xml:space="preserve">Porcentaje de actualización  y seguimiento de las obligaciones de los procesos judiciales y extrajudiciales. </t>
  </si>
  <si>
    <t>1. Realizar  semestralmente la actualización de la provisión contable en el aplicativo ekogui de todos los procesos judiciales en los que la Entidad actué como demandado</t>
  </si>
  <si>
    <t>2. Realizar auditoria trimestral de los procesos judiciales y extrajudiciales en los que la entidad es parte</t>
  </si>
  <si>
    <t xml:space="preserve">3. Actualizar la matriz de pago de sentencias y conciliaciones </t>
  </si>
  <si>
    <t>Fortalecer la coordinación de las Direcciones Regionales con el nivel central mediante una comunicación permanente a través de los puntos de contacto oficiales</t>
  </si>
  <si>
    <t xml:space="preserve">1 Ejecutar al 100% los recursos asignados de acuerdo a la programación concertada con el nivel central, con cada una de las regionales Aeronáuticas.
2 Implementar un Plan de acción que dé cumplimiento al 100% los lineamientos del Sistema Integrado de Gestión - SIG </t>
  </si>
  <si>
    <t xml:space="preserve">Realizar seguimiento y control del cumplimiento del PAA </t>
  </si>
  <si>
    <t xml:space="preserve">% de ejecucion Presupuestal cumplido a diciembre </t>
  </si>
  <si>
    <t>(Presupuesto ejecutado/Presupuesto asignado)*100%</t>
  </si>
  <si>
    <t>1. Realizar seguimiento a la ejecución presupuestal de los recursos asignados y seguimiento al cumplimiento en la ejecución del Plan Anual de Adquisiciones de los contratos a cargo de cada regional.</t>
  </si>
  <si>
    <t>SUBDIRECTOR (A) GENERAL</t>
  </si>
  <si>
    <t>Realizar el seguimiento y control administrativo a la gestion de las regionales para verificar su cumplimiento</t>
  </si>
  <si>
    <t>24 informes</t>
  </si>
  <si>
    <t>Informes rendidos / 4
(Por cada regional Aeronautica)</t>
  </si>
  <si>
    <t xml:space="preserve">1. Planificar cuatro charlas para el personal de los aeropuertos en temas realizadas con la Seguridad Operacional </t>
  </si>
  <si>
    <t>2. Realizar reuniones con las regionales para verificar el abance del cierre de los hallazgos detectados por la contraloria y la oficina de control interno</t>
  </si>
  <si>
    <t>1. Revisar cumplimiento Metas TRANSFORMACIÓN 2018-2022</t>
  </si>
  <si>
    <t>2. Estructuracción Metas TRANSFORMACIÓN 2022-2026</t>
  </si>
  <si>
    <t>CUMPLIMIENTO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</si>
</sst>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8" x14ac:knownFonts="1">
    <font>
      <sz val="11"/>
      <color theme="1"/>
      <name val="Calibri"/>
      <family val="2"/>
      <scheme val="minor"/>
    </font>
    <font>
      <sz val="11"/>
      <color theme="1"/>
      <name val="Calibri"/>
      <family val="2"/>
      <scheme val="minor"/>
    </font>
    <font>
      <sz val="11"/>
      <color theme="0"/>
      <name val="Calibri"/>
      <family val="2"/>
      <scheme val="minor"/>
    </font>
    <font>
      <b/>
      <sz val="8"/>
      <color rgb="FFFFFFFF"/>
      <name val="Arial"/>
      <family val="2"/>
    </font>
    <font>
      <sz val="8"/>
      <color theme="1"/>
      <name val="Calibri"/>
      <family val="2"/>
      <scheme val="minor"/>
    </font>
    <font>
      <b/>
      <sz val="9"/>
      <color rgb="FFFFFFFF"/>
      <name val="Arial"/>
      <family val="2"/>
    </font>
    <font>
      <b/>
      <sz val="8"/>
      <color rgb="FFFFFF00"/>
      <name val="Arial"/>
      <family val="2"/>
    </font>
    <font>
      <b/>
      <sz val="10"/>
      <color rgb="FFFF0000"/>
      <name val="Arial"/>
      <family val="2"/>
    </font>
    <font>
      <b/>
      <sz val="8"/>
      <color theme="0"/>
      <name val="Arial"/>
      <family val="2"/>
    </font>
    <font>
      <b/>
      <sz val="6"/>
      <color rgb="FFFFFFFF"/>
      <name val="Arial"/>
      <family val="2"/>
    </font>
    <font>
      <b/>
      <sz val="8"/>
      <color theme="0"/>
      <name val="Arial Narrow"/>
      <family val="2"/>
    </font>
    <font>
      <sz val="8"/>
      <name val="Arial Narrow"/>
      <family val="2"/>
    </font>
    <font>
      <b/>
      <sz val="11"/>
      <color rgb="FF0070C0"/>
      <name val="Arial Narrow"/>
      <family val="2"/>
    </font>
    <font>
      <sz val="8"/>
      <color theme="1"/>
      <name val="Arial Narrow"/>
      <family val="2"/>
    </font>
    <font>
      <b/>
      <sz val="9"/>
      <color rgb="FF00B050"/>
      <name val="Arial"/>
      <family val="2"/>
    </font>
    <font>
      <b/>
      <sz val="8"/>
      <name val="Arial"/>
      <family val="2"/>
    </font>
    <font>
      <b/>
      <sz val="8"/>
      <color theme="1"/>
      <name val="Arial"/>
      <family val="2"/>
    </font>
    <font>
      <sz val="8"/>
      <color theme="1"/>
      <name val="Arial"/>
      <family val="2"/>
    </font>
    <font>
      <b/>
      <sz val="8"/>
      <name val="Arial Narrow"/>
      <family val="2"/>
    </font>
    <font>
      <b/>
      <sz val="8"/>
      <color theme="1"/>
      <name val="Arial Narrow"/>
      <family val="2"/>
    </font>
    <font>
      <b/>
      <sz val="8"/>
      <color rgb="FFFF0000"/>
      <name val="Arial"/>
      <family val="2"/>
    </font>
    <font>
      <b/>
      <sz val="8"/>
      <color theme="9" tint="-0.499984740745262"/>
      <name val="Arial Narrow"/>
      <family val="2"/>
    </font>
    <font>
      <b/>
      <sz val="8"/>
      <color rgb="FFFF0000"/>
      <name val="Arial Narrow"/>
      <family val="2"/>
    </font>
    <font>
      <sz val="8"/>
      <name val="Calibri"/>
      <family val="2"/>
      <scheme val="minor"/>
    </font>
    <font>
      <u/>
      <sz val="8"/>
      <name val="Arial Narrow"/>
      <family val="2"/>
    </font>
    <font>
      <sz val="8"/>
      <color rgb="FF000000"/>
      <name val="Arial"/>
      <family val="2"/>
    </font>
    <font>
      <sz val="11"/>
      <color rgb="FF0070C0"/>
      <name val="Arial"/>
      <family val="2"/>
    </font>
    <font>
      <sz val="8"/>
      <name val="Arial"/>
      <family val="2"/>
    </font>
    <font>
      <b/>
      <sz val="8"/>
      <color rgb="FF000000"/>
      <name val="Arial"/>
      <family val="2"/>
    </font>
    <font>
      <sz val="11"/>
      <name val="Calibri"/>
      <family val="2"/>
      <scheme val="minor"/>
    </font>
    <font>
      <sz val="12"/>
      <color theme="1"/>
      <name val="Calibri"/>
      <family val="2"/>
      <scheme val="minor"/>
    </font>
    <font>
      <b/>
      <sz val="11"/>
      <color rgb="FF0070C0"/>
      <name val="Arial"/>
      <family val="2"/>
    </font>
    <font>
      <b/>
      <sz val="9"/>
      <name val="Arial"/>
      <family val="2"/>
    </font>
    <font>
      <b/>
      <sz val="9"/>
      <name val="Calibri"/>
      <family val="2"/>
      <scheme val="minor"/>
    </font>
    <font>
      <b/>
      <sz val="8"/>
      <color theme="1"/>
      <name val="Calibri"/>
      <family val="2"/>
      <scheme val="minor"/>
    </font>
    <font>
      <sz val="10"/>
      <name val="Arial"/>
      <family val="2"/>
    </font>
    <font>
      <strike/>
      <sz val="8"/>
      <name val="Arial"/>
      <family val="2"/>
    </font>
    <font>
      <sz val="8"/>
      <color rgb="FFFF0000"/>
      <name val="Arial"/>
      <family val="2"/>
    </font>
    <font>
      <sz val="8"/>
      <color indexed="9"/>
      <name val="Arial"/>
      <family val="2"/>
    </font>
    <font>
      <sz val="8"/>
      <color indexed="8"/>
      <name val="Arial"/>
      <family val="2"/>
    </font>
    <font>
      <b/>
      <sz val="8"/>
      <color indexed="8"/>
      <name val="Arial"/>
      <family val="2"/>
    </font>
    <font>
      <sz val="7"/>
      <name val="Arial"/>
      <family val="2"/>
    </font>
    <font>
      <sz val="11"/>
      <color theme="1"/>
      <name val="Arial"/>
      <family val="2"/>
    </font>
    <font>
      <b/>
      <sz val="9"/>
      <color theme="1"/>
      <name val="Arial"/>
      <family val="2"/>
    </font>
    <font>
      <b/>
      <sz val="8"/>
      <color theme="4"/>
      <name val="Arial"/>
      <family val="2"/>
    </font>
    <font>
      <sz val="10"/>
      <color theme="1"/>
      <name val="Arial"/>
      <family val="2"/>
    </font>
    <font>
      <b/>
      <sz val="8"/>
      <name val="Calibri"/>
      <family val="2"/>
      <scheme val="minor"/>
    </font>
    <font>
      <b/>
      <sz val="10"/>
      <color rgb="FFFFFF00"/>
      <name val="Arial"/>
      <family val="2"/>
    </font>
  </fonts>
  <fills count="26">
    <fill>
      <patternFill patternType="none"/>
    </fill>
    <fill>
      <patternFill patternType="gray125"/>
    </fill>
    <fill>
      <patternFill patternType="solid">
        <fgColor theme="4"/>
      </patternFill>
    </fill>
    <fill>
      <patternFill patternType="solid">
        <fgColor rgb="FF808080"/>
        <bgColor rgb="FF000000"/>
      </patternFill>
    </fill>
    <fill>
      <patternFill patternType="solid">
        <fgColor rgb="FF00B050"/>
        <bgColor rgb="FF000000"/>
      </patternFill>
    </fill>
    <fill>
      <patternFill patternType="solid">
        <fgColor rgb="FF1F4E78"/>
        <bgColor rgb="FF000000"/>
      </patternFill>
    </fill>
    <fill>
      <patternFill patternType="solid">
        <fgColor theme="8" tint="-0.49998474074526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8" tint="-0.499984740745262"/>
        <bgColor rgb="FF000000"/>
      </patternFill>
    </fill>
    <fill>
      <patternFill patternType="solid">
        <fgColor theme="4" tint="0.79998168889431442"/>
        <bgColor rgb="FF000000"/>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59999389629810485"/>
        <bgColor indexed="64"/>
      </patternFill>
    </fill>
    <fill>
      <patternFill patternType="solid">
        <fgColor rgb="FFFFE799"/>
        <bgColor indexed="64"/>
      </patternFill>
    </fill>
    <fill>
      <patternFill patternType="solid">
        <fgColor rgb="FFFFE89A"/>
        <bgColor indexed="64"/>
      </patternFill>
    </fill>
    <fill>
      <patternFill patternType="solid">
        <fgColor theme="4" tint="0.59999389629810485"/>
        <bgColor indexed="64"/>
      </patternFill>
    </fill>
    <fill>
      <patternFill patternType="solid">
        <fgColor theme="4" tint="0.59999389629810485"/>
        <bgColor rgb="FF000000"/>
      </patternFill>
    </fill>
    <fill>
      <patternFill patternType="solid">
        <fgColor rgb="FF00B050"/>
        <bgColor indexed="64"/>
      </patternFill>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s>
  <cellStyleXfs count="7">
    <xf numFmtId="0" fontId="0" fillId="0" borderId="0"/>
    <xf numFmtId="9" fontId="1" fillId="0" borderId="0" applyFont="0" applyFill="0" applyBorder="0" applyAlignment="0" applyProtection="0"/>
    <xf numFmtId="0" fontId="2" fillId="2" borderId="0" applyNumberFormat="0" applyBorder="0" applyAlignment="0" applyProtection="0"/>
    <xf numFmtId="9" fontId="1" fillId="0" borderId="0" applyFont="0" applyFill="0" applyBorder="0" applyAlignment="0" applyProtection="0"/>
    <xf numFmtId="0" fontId="30" fillId="0" borderId="0"/>
    <xf numFmtId="9" fontId="30" fillId="0" borderId="0" applyFont="0" applyFill="0" applyBorder="0" applyAlignment="0" applyProtection="0"/>
    <xf numFmtId="0" fontId="35" fillId="0" borderId="0"/>
  </cellStyleXfs>
  <cellXfs count="392">
    <xf numFmtId="0" fontId="0" fillId="0" borderId="0" xfId="0"/>
    <xf numFmtId="0" fontId="4" fillId="0" borderId="0" xfId="0" applyFont="1"/>
    <xf numFmtId="0" fontId="17" fillId="0" borderId="0" xfId="0" applyFont="1"/>
    <xf numFmtId="0" fontId="17" fillId="0" borderId="0" xfId="0" applyFont="1" applyAlignment="1">
      <alignment horizontal="center" vertical="center"/>
    </xf>
    <xf numFmtId="0" fontId="42"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horizontal="center" vertical="center" wrapText="1"/>
    </xf>
    <xf numFmtId="0" fontId="43" fillId="0" borderId="0" xfId="0" applyFont="1" applyAlignment="1">
      <alignment horizontal="center" vertical="center"/>
    </xf>
    <xf numFmtId="0" fontId="27" fillId="0" borderId="0" xfId="0" applyFont="1" applyAlignment="1">
      <alignment horizontal="center" vertical="center"/>
    </xf>
    <xf numFmtId="0" fontId="7" fillId="0" borderId="0" xfId="0" applyFont="1" applyAlignment="1">
      <alignment horizontal="center" vertical="center"/>
    </xf>
    <xf numFmtId="10" fontId="17" fillId="0" borderId="0" xfId="0" applyNumberFormat="1" applyFont="1" applyAlignment="1">
      <alignment horizontal="center" vertical="center"/>
    </xf>
    <xf numFmtId="0" fontId="27" fillId="0" borderId="0" xfId="0" applyFont="1" applyAlignment="1">
      <alignment horizontal="left" vertical="center" wrapText="1"/>
    </xf>
    <xf numFmtId="10" fontId="19" fillId="18" borderId="13" xfId="1" applyNumberFormat="1" applyFont="1" applyFill="1" applyBorder="1" applyAlignment="1">
      <alignment horizontal="center" vertical="center"/>
    </xf>
    <xf numFmtId="0" fontId="44" fillId="0" borderId="0" xfId="0" applyFont="1" applyAlignment="1">
      <alignment horizontal="center" vertical="center" wrapText="1"/>
    </xf>
    <xf numFmtId="0" fontId="27" fillId="0" borderId="0" xfId="0" applyFont="1" applyAlignment="1">
      <alignment wrapText="1"/>
    </xf>
    <xf numFmtId="0" fontId="4" fillId="0" borderId="0" xfId="0" applyFont="1" applyAlignment="1">
      <alignment horizontal="center" vertical="center"/>
    </xf>
    <xf numFmtId="9" fontId="16" fillId="0" borderId="0" xfId="1" applyFont="1" applyFill="1" applyAlignment="1">
      <alignment horizontal="center" vertical="center" wrapText="1"/>
    </xf>
    <xf numFmtId="0" fontId="27" fillId="0" borderId="0" xfId="0" applyFont="1"/>
    <xf numFmtId="10" fontId="19" fillId="0" borderId="5" xfId="1" applyNumberFormat="1" applyFont="1" applyBorder="1" applyAlignment="1">
      <alignment horizontal="center" vertical="center"/>
    </xf>
    <xf numFmtId="10" fontId="19" fillId="0" borderId="0" xfId="1" applyNumberFormat="1" applyFont="1" applyBorder="1" applyAlignment="1">
      <alignment horizontal="center" vertical="center"/>
    </xf>
    <xf numFmtId="10" fontId="19" fillId="0" borderId="7" xfId="1" applyNumberFormat="1" applyFont="1" applyBorder="1" applyAlignment="1">
      <alignment horizontal="center" vertical="center"/>
    </xf>
    <xf numFmtId="0" fontId="16" fillId="0" borderId="0" xfId="0" applyFont="1" applyAlignment="1">
      <alignment horizontal="center" vertical="center" wrapText="1"/>
    </xf>
    <xf numFmtId="0" fontId="19" fillId="0" borderId="1" xfId="0" applyFont="1" applyBorder="1" applyAlignment="1">
      <alignment horizontal="center" vertical="center" wrapText="1"/>
    </xf>
    <xf numFmtId="0" fontId="20" fillId="0" borderId="0" xfId="0" applyFont="1" applyAlignment="1">
      <alignment horizontal="center" vertical="center" wrapText="1"/>
    </xf>
    <xf numFmtId="0" fontId="16" fillId="0" borderId="0" xfId="0" applyFont="1" applyAlignment="1">
      <alignment wrapText="1"/>
    </xf>
    <xf numFmtId="0" fontId="16" fillId="0" borderId="0" xfId="0" applyFont="1" applyAlignment="1">
      <alignment horizontal="center" vertical="center"/>
    </xf>
    <xf numFmtId="0" fontId="16" fillId="0" borderId="0" xfId="0" applyFont="1"/>
    <xf numFmtId="0" fontId="23" fillId="0" borderId="0" xfId="0" applyFont="1" applyAlignment="1">
      <alignment horizontal="center" vertical="center"/>
    </xf>
    <xf numFmtId="0" fontId="45" fillId="0" borderId="0" xfId="0" applyFont="1" applyAlignment="1">
      <alignment horizontal="center" vertical="center"/>
    </xf>
    <xf numFmtId="0" fontId="23" fillId="0" borderId="0" xfId="0" applyFont="1" applyAlignment="1">
      <alignment horizontal="left" vertical="center"/>
    </xf>
    <xf numFmtId="0" fontId="46" fillId="0" borderId="0" xfId="0" applyFont="1" applyAlignment="1">
      <alignment horizontal="center" vertical="center"/>
    </xf>
    <xf numFmtId="0" fontId="34" fillId="0" borderId="0" xfId="0" applyFont="1" applyAlignment="1">
      <alignment horizontal="center" vertical="center"/>
    </xf>
    <xf numFmtId="0" fontId="34" fillId="0" borderId="0" xfId="0" applyFont="1"/>
    <xf numFmtId="0" fontId="23" fillId="0" borderId="0" xfId="0" applyFont="1"/>
    <xf numFmtId="10" fontId="19" fillId="18" borderId="12" xfId="1" applyNumberFormat="1" applyFont="1" applyFill="1" applyBorder="1" applyAlignment="1">
      <alignment horizontal="center" vertical="center"/>
    </xf>
    <xf numFmtId="10" fontId="19" fillId="0" borderId="6" xfId="1" applyNumberFormat="1" applyFont="1" applyBorder="1" applyAlignment="1">
      <alignment horizontal="center" vertical="center"/>
    </xf>
    <xf numFmtId="0" fontId="19" fillId="0" borderId="4" xfId="0" applyFont="1" applyBorder="1" applyAlignment="1">
      <alignment horizontal="center" vertical="center" wrapText="1"/>
    </xf>
    <xf numFmtId="10" fontId="10" fillId="25" borderId="0" xfId="1" applyNumberFormat="1" applyFont="1" applyFill="1" applyBorder="1" applyAlignment="1">
      <alignment horizontal="center" vertical="center"/>
    </xf>
    <xf numFmtId="10" fontId="19" fillId="18" borderId="1" xfId="1" applyNumberFormat="1" applyFont="1" applyFill="1" applyBorder="1" applyAlignment="1">
      <alignment horizontal="center" vertical="center"/>
    </xf>
    <xf numFmtId="10" fontId="19" fillId="18" borderId="6" xfId="1" applyNumberFormat="1" applyFont="1" applyFill="1" applyBorder="1" applyAlignment="1">
      <alignment horizontal="center" vertical="center"/>
    </xf>
    <xf numFmtId="0" fontId="3" fillId="3" borderId="8" xfId="0" applyFont="1" applyFill="1" applyBorder="1" applyAlignment="1">
      <alignment horizontal="center" vertical="center"/>
    </xf>
    <xf numFmtId="0" fontId="3" fillId="5" borderId="8"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8" fillId="5" borderId="8" xfId="0" applyFont="1" applyFill="1" applyBorder="1" applyAlignment="1">
      <alignment horizontal="center" vertical="center" wrapText="1"/>
    </xf>
    <xf numFmtId="10" fontId="3" fillId="5" borderId="8" xfId="0" applyNumberFormat="1" applyFont="1" applyFill="1" applyBorder="1" applyAlignment="1">
      <alignment horizontal="center" vertical="center" wrapText="1"/>
    </xf>
    <xf numFmtId="17" fontId="3" fillId="5" borderId="8" xfId="0" applyNumberFormat="1" applyFont="1" applyFill="1" applyBorder="1" applyAlignment="1">
      <alignment horizontal="center" vertical="center" wrapText="1"/>
    </xf>
    <xf numFmtId="0" fontId="9" fillId="5" borderId="8" xfId="0" applyFont="1" applyFill="1" applyBorder="1" applyAlignment="1">
      <alignment horizontal="center" vertical="center" wrapText="1"/>
    </xf>
    <xf numFmtId="0" fontId="15" fillId="0" borderId="8" xfId="0" applyFont="1" applyBorder="1" applyAlignment="1">
      <alignment horizontal="center" vertical="center"/>
    </xf>
    <xf numFmtId="10" fontId="16" fillId="0" borderId="8" xfId="0" applyNumberFormat="1" applyFont="1" applyBorder="1" applyAlignment="1">
      <alignment horizontal="center" vertical="center"/>
    </xf>
    <xf numFmtId="10" fontId="17" fillId="0" borderId="8" xfId="3" applyNumberFormat="1" applyFont="1" applyBorder="1" applyAlignment="1">
      <alignment horizontal="center" vertical="center"/>
    </xf>
    <xf numFmtId="0" fontId="15" fillId="10" borderId="8" xfId="0" applyFont="1" applyFill="1" applyBorder="1" applyAlignment="1">
      <alignment horizontal="center" vertical="center"/>
    </xf>
    <xf numFmtId="10" fontId="20" fillId="10" borderId="8" xfId="0" applyNumberFormat="1" applyFont="1" applyFill="1" applyBorder="1" applyAlignment="1" applyProtection="1">
      <alignment horizontal="center" vertical="center"/>
      <protection locked="0"/>
    </xf>
    <xf numFmtId="10" fontId="17" fillId="10" borderId="8" xfId="3" applyNumberFormat="1" applyFont="1" applyFill="1" applyBorder="1" applyAlignment="1">
      <alignment horizontal="center" vertical="center"/>
    </xf>
    <xf numFmtId="1" fontId="17" fillId="17" borderId="8" xfId="0" applyNumberFormat="1" applyFont="1" applyFill="1" applyBorder="1" applyAlignment="1">
      <alignment horizontal="center" vertical="center" wrapText="1"/>
    </xf>
    <xf numFmtId="0" fontId="47" fillId="5" borderId="8" xfId="0" applyFont="1" applyFill="1" applyBorder="1" applyAlignment="1">
      <alignment horizontal="center" vertical="center" wrapText="1"/>
    </xf>
    <xf numFmtId="0" fontId="19" fillId="24" borderId="2" xfId="0" applyFont="1" applyFill="1" applyBorder="1" applyAlignment="1">
      <alignment horizontal="center" vertical="center"/>
    </xf>
    <xf numFmtId="0" fontId="19" fillId="24" borderId="3" xfId="0" applyFont="1" applyFill="1" applyBorder="1" applyAlignment="1">
      <alignment horizontal="center" vertical="center"/>
    </xf>
    <xf numFmtId="0" fontId="19" fillId="24" borderId="4" xfId="0" applyFont="1" applyFill="1" applyBorder="1" applyAlignment="1">
      <alignment horizontal="center" vertical="center"/>
    </xf>
    <xf numFmtId="10" fontId="17" fillId="17" borderId="9" xfId="0" applyNumberFormat="1" applyFont="1" applyFill="1" applyBorder="1" applyAlignment="1" applyProtection="1">
      <alignment horizontal="center" vertical="center" wrapText="1"/>
      <protection locked="0"/>
    </xf>
    <xf numFmtId="10" fontId="17" fillId="17" borderId="10" xfId="0" applyNumberFormat="1" applyFont="1" applyFill="1" applyBorder="1" applyAlignment="1" applyProtection="1">
      <alignment horizontal="center" vertical="center" wrapText="1"/>
      <protection locked="0"/>
    </xf>
    <xf numFmtId="10" fontId="17" fillId="17" borderId="11" xfId="0" applyNumberFormat="1" applyFont="1" applyFill="1" applyBorder="1" applyAlignment="1" applyProtection="1">
      <alignment horizontal="center" vertical="center" wrapText="1"/>
      <protection locked="0"/>
    </xf>
    <xf numFmtId="10" fontId="17" fillId="20" borderId="9" xfId="1" applyNumberFormat="1" applyFont="1" applyFill="1" applyBorder="1" applyAlignment="1" applyProtection="1">
      <alignment horizontal="center" vertical="center" wrapText="1"/>
      <protection locked="0"/>
    </xf>
    <xf numFmtId="10" fontId="17" fillId="20" borderId="10" xfId="1" applyNumberFormat="1" applyFont="1" applyFill="1" applyBorder="1" applyAlignment="1" applyProtection="1">
      <alignment horizontal="center" vertical="center" wrapText="1"/>
      <protection locked="0"/>
    </xf>
    <xf numFmtId="10" fontId="17" fillId="20" borderId="11" xfId="1" applyNumberFormat="1" applyFont="1" applyFill="1" applyBorder="1" applyAlignment="1" applyProtection="1">
      <alignment horizontal="center" vertical="center" wrapText="1"/>
      <protection locked="0"/>
    </xf>
    <xf numFmtId="9" fontId="27" fillId="23" borderId="9" xfId="0" applyNumberFormat="1" applyFont="1" applyFill="1" applyBorder="1" applyAlignment="1">
      <alignment horizontal="center" vertical="center" wrapText="1"/>
    </xf>
    <xf numFmtId="9" fontId="27" fillId="23" borderId="10" xfId="0" applyNumberFormat="1" applyFont="1" applyFill="1" applyBorder="1" applyAlignment="1">
      <alignment horizontal="center" vertical="center" wrapText="1"/>
    </xf>
    <xf numFmtId="9" fontId="27" fillId="23" borderId="11" xfId="0" applyNumberFormat="1" applyFont="1" applyFill="1" applyBorder="1" applyAlignment="1">
      <alignment horizontal="center" vertical="center" wrapText="1"/>
    </xf>
    <xf numFmtId="10" fontId="27" fillId="7" borderId="9" xfId="2" applyNumberFormat="1" applyFont="1" applyFill="1" applyBorder="1" applyAlignment="1">
      <alignment horizontal="center" vertical="center" wrapText="1"/>
    </xf>
    <xf numFmtId="10" fontId="27" fillId="7" borderId="10" xfId="2" applyNumberFormat="1" applyFont="1" applyFill="1" applyBorder="1" applyAlignment="1">
      <alignment horizontal="center" vertical="center" wrapText="1"/>
    </xf>
    <xf numFmtId="10" fontId="27" fillId="7" borderId="11" xfId="2" applyNumberFormat="1" applyFont="1" applyFill="1" applyBorder="1" applyAlignment="1">
      <alignment horizontal="center" vertical="center" wrapText="1"/>
    </xf>
    <xf numFmtId="0" fontId="16" fillId="0" borderId="8" xfId="0" applyFont="1" applyBorder="1" applyAlignment="1">
      <alignment horizontal="center" vertical="center" wrapText="1"/>
    </xf>
    <xf numFmtId="0" fontId="11" fillId="7" borderId="8" xfId="0" applyFont="1" applyFill="1" applyBorder="1" applyAlignment="1">
      <alignment horizontal="left" vertical="center" wrapText="1"/>
    </xf>
    <xf numFmtId="164" fontId="11" fillId="7" borderId="8" xfId="3" applyNumberFormat="1" applyFont="1" applyFill="1" applyBorder="1" applyAlignment="1">
      <alignment horizontal="center" vertical="center" wrapText="1"/>
    </xf>
    <xf numFmtId="0" fontId="18" fillId="7" borderId="8" xfId="2" applyFont="1" applyFill="1" applyBorder="1" applyAlignment="1">
      <alignment horizontal="center" vertical="center" wrapText="1"/>
    </xf>
    <xf numFmtId="0" fontId="11" fillId="7" borderId="8" xfId="0" applyFont="1" applyFill="1" applyBorder="1" applyAlignment="1">
      <alignment horizontal="center" vertical="center" wrapText="1"/>
    </xf>
    <xf numFmtId="0" fontId="7" fillId="7" borderId="8" xfId="0" applyFont="1" applyFill="1" applyBorder="1" applyAlignment="1">
      <alignment horizontal="center" vertical="center"/>
    </xf>
    <xf numFmtId="0" fontId="11" fillId="7" borderId="8" xfId="0" applyFont="1" applyFill="1" applyBorder="1" applyAlignment="1">
      <alignment horizontal="left" vertical="center" wrapText="1" readingOrder="1"/>
    </xf>
    <xf numFmtId="10" fontId="18" fillId="7" borderId="8" xfId="2" applyNumberFormat="1" applyFont="1" applyFill="1" applyBorder="1" applyAlignment="1">
      <alignment horizontal="center" vertical="center" wrapText="1"/>
    </xf>
    <xf numFmtId="0" fontId="15" fillId="8" borderId="8" xfId="0" applyFont="1" applyFill="1" applyBorder="1" applyAlignment="1">
      <alignment horizontal="center" vertical="center" textRotation="90" wrapText="1"/>
    </xf>
    <xf numFmtId="10" fontId="18" fillId="7" borderId="8" xfId="0" applyNumberFormat="1" applyFont="1" applyFill="1" applyBorder="1" applyAlignment="1">
      <alignment horizontal="center" vertical="center" wrapText="1"/>
    </xf>
    <xf numFmtId="0" fontId="22" fillId="7" borderId="8" xfId="2" applyFont="1" applyFill="1" applyBorder="1" applyAlignment="1">
      <alignment horizontal="center" vertical="center" wrapText="1"/>
    </xf>
    <xf numFmtId="0" fontId="11" fillId="7" borderId="8" xfId="2" applyFont="1" applyFill="1" applyBorder="1" applyAlignment="1">
      <alignment horizontal="left" vertical="center" wrapText="1"/>
    </xf>
    <xf numFmtId="0" fontId="3" fillId="3" borderId="8" xfId="0" applyFont="1" applyFill="1" applyBorder="1" applyAlignment="1">
      <alignment horizontal="center" vertical="center"/>
    </xf>
    <xf numFmtId="0" fontId="3" fillId="4" borderId="8" xfId="0" applyFont="1" applyFill="1" applyBorder="1" applyAlignment="1">
      <alignment horizontal="center" vertical="center"/>
    </xf>
    <xf numFmtId="0" fontId="8" fillId="5" borderId="8" xfId="0" applyFont="1" applyFill="1" applyBorder="1" applyAlignment="1">
      <alignment horizontal="center" vertical="center" wrapText="1"/>
    </xf>
    <xf numFmtId="0" fontId="10" fillId="6" borderId="8" xfId="2" applyFont="1" applyFill="1" applyBorder="1" applyAlignment="1">
      <alignment horizontal="center" vertical="center" wrapText="1"/>
    </xf>
    <xf numFmtId="0" fontId="11" fillId="7" borderId="8" xfId="2" applyFont="1" applyFill="1" applyBorder="1" applyAlignment="1">
      <alignment horizontal="center" vertical="center" wrapText="1"/>
    </xf>
    <xf numFmtId="0" fontId="12" fillId="7" borderId="8" xfId="2" applyFont="1" applyFill="1" applyBorder="1" applyAlignment="1">
      <alignment horizontal="center" vertical="center" wrapText="1"/>
    </xf>
    <xf numFmtId="0" fontId="13" fillId="7" borderId="8" xfId="2" applyFont="1" applyFill="1" applyBorder="1" applyAlignment="1">
      <alignment horizontal="center" vertical="center" wrapText="1"/>
    </xf>
    <xf numFmtId="0" fontId="14" fillId="7" borderId="8" xfId="0" applyFont="1" applyFill="1" applyBorder="1" applyAlignment="1">
      <alignment horizontal="center" vertical="center" wrapText="1"/>
    </xf>
    <xf numFmtId="9" fontId="27" fillId="7" borderId="8" xfId="0" applyNumberFormat="1" applyFont="1" applyFill="1" applyBorder="1" applyAlignment="1">
      <alignment horizontal="center" vertical="center" wrapText="1"/>
    </xf>
    <xf numFmtId="10" fontId="27" fillId="7" borderId="8" xfId="2" applyNumberFormat="1" applyFont="1" applyFill="1" applyBorder="1" applyAlignment="1">
      <alignment horizontal="center" vertical="center" wrapText="1"/>
    </xf>
    <xf numFmtId="0" fontId="27" fillId="7" borderId="8" xfId="2" applyFont="1" applyFill="1" applyBorder="1" applyAlignment="1">
      <alignment horizontal="center" vertical="center" wrapText="1"/>
    </xf>
    <xf numFmtId="0" fontId="19" fillId="7" borderId="8" xfId="2" applyFont="1" applyFill="1" applyBorder="1" applyAlignment="1">
      <alignment horizontal="center" vertical="center" wrapText="1"/>
    </xf>
    <xf numFmtId="0" fontId="15" fillId="9" borderId="8" xfId="0" applyFont="1" applyFill="1" applyBorder="1" applyAlignment="1">
      <alignment horizontal="center" vertical="center" textRotation="90" wrapText="1"/>
    </xf>
    <xf numFmtId="9" fontId="18" fillId="7" borderId="8" xfId="0" applyNumberFormat="1" applyFont="1" applyFill="1" applyBorder="1" applyAlignment="1">
      <alignment horizontal="center" vertical="center" wrapText="1"/>
    </xf>
    <xf numFmtId="9" fontId="11" fillId="7" borderId="8" xfId="0" applyNumberFormat="1" applyFont="1" applyFill="1" applyBorder="1" applyAlignment="1">
      <alignment horizontal="center" vertical="center" wrapText="1"/>
    </xf>
    <xf numFmtId="10" fontId="27" fillId="7" borderId="8" xfId="0" applyNumberFormat="1" applyFont="1" applyFill="1" applyBorder="1" applyAlignment="1">
      <alignment horizontal="center" vertical="center" wrapText="1"/>
    </xf>
    <xf numFmtId="9" fontId="11" fillId="7" borderId="8" xfId="0" applyNumberFormat="1" applyFont="1" applyFill="1" applyBorder="1" applyAlignment="1">
      <alignment horizontal="left" vertical="center" wrapText="1"/>
    </xf>
    <xf numFmtId="164" fontId="11" fillId="7" borderId="8" xfId="3" applyNumberFormat="1" applyFont="1" applyFill="1" applyBorder="1" applyAlignment="1">
      <alignment horizontal="center" vertical="center"/>
    </xf>
    <xf numFmtId="10" fontId="21" fillId="7" borderId="8" xfId="0" applyNumberFormat="1" applyFont="1" applyFill="1" applyBorder="1" applyAlignment="1">
      <alignment horizontal="center" vertical="center" wrapText="1"/>
    </xf>
    <xf numFmtId="0" fontId="23" fillId="0" borderId="8" xfId="0" applyFont="1" applyBorder="1" applyAlignment="1">
      <alignment horizontal="left" vertical="center" wrapText="1"/>
    </xf>
    <xf numFmtId="164" fontId="11" fillId="7" borderId="8" xfId="0" applyNumberFormat="1" applyFont="1" applyFill="1" applyBorder="1" applyAlignment="1">
      <alignment horizontal="center" vertical="center"/>
    </xf>
    <xf numFmtId="164" fontId="11" fillId="7" borderId="8" xfId="0" applyNumberFormat="1" applyFont="1" applyFill="1" applyBorder="1" applyAlignment="1">
      <alignment horizontal="center" vertical="center" wrapText="1"/>
    </xf>
    <xf numFmtId="0" fontId="11" fillId="7" borderId="8" xfId="0" applyFont="1" applyFill="1" applyBorder="1" applyAlignment="1">
      <alignment vertical="center" wrapText="1" readingOrder="1"/>
    </xf>
    <xf numFmtId="0" fontId="23" fillId="0" borderId="8" xfId="0" applyFont="1" applyBorder="1" applyAlignment="1">
      <alignment horizontal="center" vertical="center" wrapText="1"/>
    </xf>
    <xf numFmtId="9" fontId="24" fillId="7" borderId="8" xfId="0" applyNumberFormat="1" applyFont="1" applyFill="1" applyBorder="1" applyAlignment="1">
      <alignment horizontal="center" vertical="center" wrapText="1"/>
    </xf>
    <xf numFmtId="0" fontId="18" fillId="7" borderId="8" xfId="0" applyFont="1" applyFill="1" applyBorder="1" applyAlignment="1">
      <alignment horizontal="center" vertical="center" wrapText="1"/>
    </xf>
    <xf numFmtId="0" fontId="3" fillId="11" borderId="8" xfId="0" applyFont="1" applyFill="1" applyBorder="1" applyAlignment="1">
      <alignment horizontal="center" vertical="center" wrapText="1" readingOrder="1"/>
    </xf>
    <xf numFmtId="0" fontId="25" fillId="12" borderId="8" xfId="0" applyFont="1" applyFill="1" applyBorder="1" applyAlignment="1">
      <alignment horizontal="center" vertical="center" wrapText="1"/>
    </xf>
    <xf numFmtId="0" fontId="26" fillId="12" borderId="8" xfId="0" applyFont="1" applyFill="1" applyBorder="1" applyAlignment="1">
      <alignment horizontal="center" vertical="center" wrapText="1"/>
    </xf>
    <xf numFmtId="0" fontId="14" fillId="12" borderId="8" xfId="0" applyFont="1" applyFill="1" applyBorder="1" applyAlignment="1">
      <alignment horizontal="center" vertical="center" wrapText="1"/>
    </xf>
    <xf numFmtId="0" fontId="11" fillId="7" borderId="8" xfId="0" applyFont="1" applyFill="1" applyBorder="1" applyAlignment="1">
      <alignment horizontal="center" vertical="center" wrapText="1" readingOrder="1"/>
    </xf>
    <xf numFmtId="0" fontId="27" fillId="12" borderId="8" xfId="0" applyFont="1" applyFill="1" applyBorder="1" applyAlignment="1">
      <alignment horizontal="center" vertical="center" wrapText="1"/>
    </xf>
    <xf numFmtId="0" fontId="7" fillId="12" borderId="8" xfId="0" applyFont="1" applyFill="1" applyBorder="1" applyAlignment="1">
      <alignment horizontal="center" vertical="center" wrapText="1"/>
    </xf>
    <xf numFmtId="0" fontId="15" fillId="12" borderId="8" xfId="0" applyFont="1" applyFill="1" applyBorder="1" applyAlignment="1">
      <alignment horizontal="center" vertical="center" wrapText="1"/>
    </xf>
    <xf numFmtId="0" fontId="28" fillId="12" borderId="8" xfId="0" applyFont="1" applyFill="1" applyBorder="1" applyAlignment="1">
      <alignment horizontal="center" vertical="center" wrapText="1"/>
    </xf>
    <xf numFmtId="164" fontId="27" fillId="13" borderId="8" xfId="3" applyNumberFormat="1" applyFont="1" applyFill="1" applyBorder="1" applyAlignment="1">
      <alignment horizontal="center" vertical="center" wrapText="1" readingOrder="1"/>
    </xf>
    <xf numFmtId="10" fontId="15" fillId="12" borderId="8" xfId="0" applyNumberFormat="1" applyFont="1" applyFill="1" applyBorder="1" applyAlignment="1">
      <alignment horizontal="center" vertical="center" wrapText="1"/>
    </xf>
    <xf numFmtId="10" fontId="27" fillId="12" borderId="8" xfId="0" applyNumberFormat="1" applyFont="1" applyFill="1" applyBorder="1" applyAlignment="1">
      <alignment horizontal="center" vertical="center" wrapText="1"/>
    </xf>
    <xf numFmtId="0" fontId="27" fillId="12" borderId="8" xfId="0" applyFont="1" applyFill="1" applyBorder="1" applyAlignment="1">
      <alignment horizontal="left" vertical="center" wrapText="1"/>
    </xf>
    <xf numFmtId="10" fontId="18" fillId="13" borderId="8" xfId="0" applyNumberFormat="1" applyFont="1" applyFill="1" applyBorder="1" applyAlignment="1">
      <alignment horizontal="center" vertical="center" wrapText="1"/>
    </xf>
    <xf numFmtId="0" fontId="18" fillId="13" borderId="8" xfId="2" applyFont="1" applyFill="1" applyBorder="1" applyAlignment="1">
      <alignment horizontal="center" vertical="center" wrapText="1"/>
    </xf>
    <xf numFmtId="9" fontId="18" fillId="13" borderId="8" xfId="0" applyNumberFormat="1" applyFont="1" applyFill="1" applyBorder="1" applyAlignment="1">
      <alignment horizontal="center" vertical="center" wrapText="1"/>
    </xf>
    <xf numFmtId="0" fontId="19" fillId="13" borderId="8" xfId="2" applyFont="1" applyFill="1" applyBorder="1" applyAlignment="1">
      <alignment horizontal="center" vertical="center" wrapText="1"/>
    </xf>
    <xf numFmtId="9" fontId="11" fillId="13" borderId="8" xfId="0" applyNumberFormat="1" applyFont="1" applyFill="1" applyBorder="1" applyAlignment="1">
      <alignment horizontal="center" vertical="center" wrapText="1"/>
    </xf>
    <xf numFmtId="9" fontId="11" fillId="13" borderId="8" xfId="0" applyNumberFormat="1" applyFont="1" applyFill="1" applyBorder="1" applyAlignment="1">
      <alignment horizontal="left" vertical="center" wrapText="1"/>
    </xf>
    <xf numFmtId="164" fontId="11" fillId="13" borderId="8" xfId="3" applyNumberFormat="1" applyFont="1" applyFill="1" applyBorder="1" applyAlignment="1">
      <alignment horizontal="center" vertical="center" wrapText="1"/>
    </xf>
    <xf numFmtId="0" fontId="12" fillId="13" borderId="8" xfId="2" applyFont="1" applyFill="1" applyBorder="1" applyAlignment="1">
      <alignment horizontal="center" vertical="center" wrapText="1"/>
    </xf>
    <xf numFmtId="0" fontId="13" fillId="13" borderId="8" xfId="2" applyFont="1" applyFill="1" applyBorder="1" applyAlignment="1">
      <alignment horizontal="center" vertical="center" wrapText="1"/>
    </xf>
    <xf numFmtId="0" fontId="14" fillId="13" borderId="8" xfId="0" applyFont="1" applyFill="1" applyBorder="1" applyAlignment="1">
      <alignment horizontal="center" vertical="center" wrapText="1"/>
    </xf>
    <xf numFmtId="0" fontId="11" fillId="13" borderId="8" xfId="0" applyFont="1" applyFill="1" applyBorder="1" applyAlignment="1">
      <alignment horizontal="center" vertical="center" wrapText="1"/>
    </xf>
    <xf numFmtId="0" fontId="7" fillId="13" borderId="8" xfId="0" applyFont="1" applyFill="1" applyBorder="1" applyAlignment="1">
      <alignment horizontal="center" vertical="center"/>
    </xf>
    <xf numFmtId="0" fontId="11" fillId="13" borderId="8" xfId="0" applyFont="1" applyFill="1" applyBorder="1" applyAlignment="1">
      <alignment horizontal="center" vertical="center" wrapText="1" readingOrder="1"/>
    </xf>
    <xf numFmtId="0" fontId="27" fillId="10" borderId="8" xfId="0" applyFont="1" applyFill="1" applyBorder="1" applyAlignment="1">
      <alignment horizontal="center" vertical="center" wrapText="1" readingOrder="1"/>
    </xf>
    <xf numFmtId="0" fontId="7" fillId="10" borderId="8" xfId="0" applyFont="1" applyFill="1" applyBorder="1" applyAlignment="1">
      <alignment horizontal="center" vertical="center" wrapText="1"/>
    </xf>
    <xf numFmtId="0" fontId="27" fillId="10" borderId="8" xfId="0" applyFont="1" applyFill="1" applyBorder="1" applyAlignment="1">
      <alignment horizontal="center" vertical="center" wrapText="1"/>
    </xf>
    <xf numFmtId="10" fontId="27" fillId="10" borderId="8" xfId="0" applyNumberFormat="1" applyFont="1" applyFill="1" applyBorder="1" applyAlignment="1" applyProtection="1">
      <alignment horizontal="center" vertical="center" wrapText="1"/>
      <protection locked="0"/>
    </xf>
    <xf numFmtId="0" fontId="15" fillId="14" borderId="8" xfId="0" applyFont="1" applyFill="1" applyBorder="1" applyAlignment="1">
      <alignment horizontal="center" vertical="center" wrapText="1" readingOrder="1"/>
    </xf>
    <xf numFmtId="10" fontId="15" fillId="10" borderId="8" xfId="0" applyNumberFormat="1" applyFont="1" applyFill="1" applyBorder="1" applyAlignment="1">
      <alignment horizontal="center" vertical="center" wrapText="1" readingOrder="1"/>
    </xf>
    <xf numFmtId="0" fontId="15" fillId="10" borderId="8" xfId="0" applyFont="1" applyFill="1" applyBorder="1" applyAlignment="1">
      <alignment horizontal="center" vertical="center" wrapText="1" readingOrder="1"/>
    </xf>
    <xf numFmtId="0" fontId="15" fillId="10" borderId="8" xfId="0" applyFont="1" applyFill="1" applyBorder="1" applyAlignment="1">
      <alignment horizontal="center" vertical="center" wrapText="1"/>
    </xf>
    <xf numFmtId="0" fontId="15" fillId="14" borderId="8" xfId="0" applyFont="1" applyFill="1" applyBorder="1" applyAlignment="1">
      <alignment horizontal="center" vertical="center" wrapText="1"/>
    </xf>
    <xf numFmtId="164" fontId="27" fillId="10" borderId="8" xfId="1" applyNumberFormat="1" applyFont="1" applyFill="1" applyBorder="1" applyAlignment="1">
      <alignment horizontal="center" vertical="center" wrapText="1" readingOrder="1"/>
    </xf>
    <xf numFmtId="0" fontId="27" fillId="10" borderId="8" xfId="0" applyFont="1" applyFill="1" applyBorder="1" applyAlignment="1">
      <alignment horizontal="left" vertical="center" wrapText="1" readingOrder="1"/>
    </xf>
    <xf numFmtId="164" fontId="27" fillId="10" borderId="8" xfId="3" applyNumberFormat="1" applyFont="1" applyFill="1" applyBorder="1" applyAlignment="1">
      <alignment horizontal="center" vertical="center" wrapText="1" readingOrder="1"/>
    </xf>
    <xf numFmtId="9" fontId="27" fillId="10" borderId="8" xfId="0" applyNumberFormat="1" applyFont="1" applyFill="1" applyBorder="1" applyAlignment="1">
      <alignment horizontal="center" vertical="center" wrapText="1"/>
    </xf>
    <xf numFmtId="0" fontId="26" fillId="10" borderId="8" xfId="0" applyFont="1" applyFill="1" applyBorder="1" applyAlignment="1">
      <alignment horizontal="center" vertical="center" wrapText="1"/>
    </xf>
    <xf numFmtId="0" fontId="14" fillId="10" borderId="8" xfId="0" applyFont="1" applyFill="1" applyBorder="1" applyAlignment="1">
      <alignment horizontal="center" vertical="center" wrapText="1"/>
    </xf>
    <xf numFmtId="0" fontId="27" fillId="10" borderId="8" xfId="0" applyFont="1" applyFill="1" applyBorder="1" applyAlignment="1">
      <alignment vertical="center" wrapText="1"/>
    </xf>
    <xf numFmtId="0" fontId="29" fillId="0" borderId="8" xfId="0" applyFont="1" applyBorder="1" applyAlignment="1">
      <alignment vertical="center" wrapText="1"/>
    </xf>
    <xf numFmtId="0" fontId="14" fillId="10" borderId="8" xfId="0" applyFont="1" applyFill="1" applyBorder="1" applyAlignment="1">
      <alignment horizontal="center" vertical="center" wrapText="1" readingOrder="1"/>
    </xf>
    <xf numFmtId="9" fontId="15" fillId="10" borderId="8" xfId="0" applyNumberFormat="1" applyFont="1" applyFill="1" applyBorder="1" applyAlignment="1">
      <alignment horizontal="center" vertical="center" wrapText="1"/>
    </xf>
    <xf numFmtId="0" fontId="26" fillId="10" borderId="8" xfId="0" applyFont="1" applyFill="1" applyBorder="1" applyAlignment="1">
      <alignment horizontal="center" vertical="center" wrapText="1" readingOrder="1"/>
    </xf>
    <xf numFmtId="0" fontId="7" fillId="10" borderId="8" xfId="0" applyFont="1" applyFill="1" applyBorder="1" applyAlignment="1">
      <alignment horizontal="center" vertical="center"/>
    </xf>
    <xf numFmtId="10" fontId="27" fillId="10" borderId="8" xfId="0" applyNumberFormat="1" applyFont="1" applyFill="1" applyBorder="1" applyAlignment="1" applyProtection="1">
      <alignment horizontal="center" vertical="center"/>
      <protection locked="0"/>
    </xf>
    <xf numFmtId="0" fontId="16" fillId="15" borderId="8" xfId="4" applyFont="1" applyFill="1" applyBorder="1" applyAlignment="1">
      <alignment horizontal="center" vertical="center" wrapText="1"/>
    </xf>
    <xf numFmtId="0" fontId="8" fillId="6" borderId="8" xfId="0" applyFont="1" applyFill="1" applyBorder="1" applyAlignment="1">
      <alignment horizontal="center" vertical="center" wrapText="1"/>
    </xf>
    <xf numFmtId="0" fontId="17" fillId="15" borderId="8" xfId="4" applyFont="1" applyFill="1" applyBorder="1" applyAlignment="1">
      <alignment horizontal="center" vertical="center" wrapText="1"/>
    </xf>
    <xf numFmtId="0" fontId="31" fillId="15" borderId="8" xfId="4" applyFont="1" applyFill="1" applyBorder="1" applyAlignment="1">
      <alignment horizontal="center" vertical="center" wrapText="1"/>
    </xf>
    <xf numFmtId="0" fontId="14" fillId="15" borderId="8" xfId="4" applyFont="1" applyFill="1" applyBorder="1" applyAlignment="1">
      <alignment horizontal="center" vertical="center" wrapText="1"/>
    </xf>
    <xf numFmtId="10" fontId="15" fillId="10" borderId="8" xfId="0" applyNumberFormat="1" applyFont="1" applyFill="1" applyBorder="1" applyAlignment="1">
      <alignment horizontal="center" vertical="center" wrapText="1"/>
    </xf>
    <xf numFmtId="164" fontId="27" fillId="10" borderId="8" xfId="1" applyNumberFormat="1" applyFont="1" applyFill="1" applyBorder="1" applyAlignment="1">
      <alignment horizontal="center" vertical="center" readingOrder="1"/>
    </xf>
    <xf numFmtId="0" fontId="0" fillId="0" borderId="8" xfId="0" applyBorder="1" applyAlignment="1">
      <alignment vertical="center" wrapText="1"/>
    </xf>
    <xf numFmtId="0" fontId="27" fillId="15" borderId="8" xfId="4" applyFont="1" applyFill="1" applyBorder="1" applyAlignment="1">
      <alignment horizontal="center" vertical="center" wrapText="1"/>
    </xf>
    <xf numFmtId="164" fontId="27" fillId="15" borderId="8" xfId="3" applyNumberFormat="1" applyFont="1" applyFill="1" applyBorder="1" applyAlignment="1">
      <alignment horizontal="center" vertical="center" wrapText="1"/>
    </xf>
    <xf numFmtId="0" fontId="7" fillId="15" borderId="8" xfId="4" applyFont="1" applyFill="1" applyBorder="1" applyAlignment="1">
      <alignment horizontal="center" vertical="center" wrapText="1"/>
    </xf>
    <xf numFmtId="10" fontId="27" fillId="15" borderId="8" xfId="4" applyNumberFormat="1" applyFont="1" applyFill="1" applyBorder="1" applyAlignment="1">
      <alignment horizontal="center" vertical="center" wrapText="1"/>
    </xf>
    <xf numFmtId="0" fontId="27" fillId="15" borderId="8" xfId="4" applyFont="1" applyFill="1" applyBorder="1" applyAlignment="1">
      <alignment horizontal="left" vertical="center" wrapText="1"/>
    </xf>
    <xf numFmtId="0" fontId="32" fillId="15" borderId="8" xfId="4" applyFont="1" applyFill="1" applyBorder="1" applyAlignment="1">
      <alignment horizontal="center" vertical="center" wrapText="1"/>
    </xf>
    <xf numFmtId="10" fontId="16" fillId="15" borderId="8" xfId="3" applyNumberFormat="1" applyFont="1" applyFill="1" applyBorder="1" applyAlignment="1">
      <alignment horizontal="center" vertical="center"/>
    </xf>
    <xf numFmtId="0" fontId="15" fillId="9" borderId="8" xfId="4" applyFont="1" applyFill="1" applyBorder="1" applyAlignment="1">
      <alignment horizontal="center" vertical="center" textRotation="90" wrapText="1"/>
    </xf>
    <xf numFmtId="10" fontId="15" fillId="8" borderId="8" xfId="3" applyNumberFormat="1" applyFont="1" applyFill="1" applyBorder="1" applyAlignment="1">
      <alignment horizontal="center" vertical="center" textRotation="90" wrapText="1"/>
    </xf>
    <xf numFmtId="10" fontId="15" fillId="8" borderId="8" xfId="3" applyNumberFormat="1" applyFont="1" applyFill="1" applyBorder="1" applyAlignment="1">
      <alignment horizontal="center" vertical="center" textRotation="90"/>
    </xf>
    <xf numFmtId="0" fontId="33" fillId="15" borderId="8" xfId="0" applyFont="1" applyFill="1" applyBorder="1" applyAlignment="1">
      <alignment horizontal="center" vertical="center" wrapText="1"/>
    </xf>
    <xf numFmtId="10" fontId="16" fillId="15" borderId="8" xfId="5" applyNumberFormat="1" applyFont="1" applyFill="1" applyBorder="1" applyAlignment="1">
      <alignment horizontal="center" vertical="center"/>
    </xf>
    <xf numFmtId="0" fontId="27" fillId="15" borderId="8" xfId="0" applyFont="1" applyFill="1" applyBorder="1" applyAlignment="1">
      <alignment vertical="center" wrapText="1"/>
    </xf>
    <xf numFmtId="0" fontId="31" fillId="15" borderId="8" xfId="0" applyFont="1" applyFill="1" applyBorder="1" applyAlignment="1">
      <alignment horizontal="center" vertical="center" wrapText="1"/>
    </xf>
    <xf numFmtId="0" fontId="17" fillId="15" borderId="8" xfId="0" applyFont="1" applyFill="1" applyBorder="1" applyAlignment="1">
      <alignment horizontal="center" vertical="center" wrapText="1"/>
    </xf>
    <xf numFmtId="0" fontId="14" fillId="15" borderId="8" xfId="0" applyFont="1" applyFill="1" applyBorder="1" applyAlignment="1">
      <alignment horizontal="center" vertical="center" wrapText="1"/>
    </xf>
    <xf numFmtId="0" fontId="27" fillId="15" borderId="8" xfId="0" applyFont="1" applyFill="1" applyBorder="1" applyAlignment="1">
      <alignment horizontal="center" vertical="center" wrapText="1"/>
    </xf>
    <xf numFmtId="0" fontId="7" fillId="15" borderId="8" xfId="0" applyFont="1" applyFill="1" applyBorder="1" applyAlignment="1">
      <alignment horizontal="center" vertical="center" wrapText="1"/>
    </xf>
    <xf numFmtId="0" fontId="34" fillId="15" borderId="8" xfId="0" applyFont="1" applyFill="1" applyBorder="1" applyAlignment="1">
      <alignment horizontal="center" vertical="center"/>
    </xf>
    <xf numFmtId="0" fontId="12" fillId="15" borderId="8" xfId="2" applyFont="1" applyFill="1" applyBorder="1" applyAlignment="1">
      <alignment horizontal="center" vertical="center" wrapText="1"/>
    </xf>
    <xf numFmtId="0" fontId="13" fillId="15" borderId="8" xfId="2" applyFont="1" applyFill="1" applyBorder="1" applyAlignment="1">
      <alignment horizontal="center" vertical="center" wrapText="1"/>
    </xf>
    <xf numFmtId="0" fontId="11" fillId="15" borderId="8" xfId="0" applyFont="1" applyFill="1" applyBorder="1" applyAlignment="1">
      <alignment horizontal="center" vertical="center" wrapText="1"/>
    </xf>
    <xf numFmtId="9" fontId="11" fillId="15" borderId="8" xfId="0" applyNumberFormat="1" applyFont="1" applyFill="1" applyBorder="1" applyAlignment="1">
      <alignment horizontal="center" vertical="center" wrapText="1"/>
    </xf>
    <xf numFmtId="0" fontId="7" fillId="15" borderId="8" xfId="0" applyFont="1" applyFill="1" applyBorder="1" applyAlignment="1">
      <alignment horizontal="center" vertical="center"/>
    </xf>
    <xf numFmtId="0" fontId="11" fillId="15" borderId="8" xfId="0" applyFont="1" applyFill="1" applyBorder="1" applyAlignment="1">
      <alignment horizontal="center" vertical="center" wrapText="1" readingOrder="1"/>
    </xf>
    <xf numFmtId="10" fontId="27" fillId="15" borderId="8" xfId="0" applyNumberFormat="1" applyFont="1" applyFill="1" applyBorder="1" applyAlignment="1">
      <alignment horizontal="center" vertical="center" wrapText="1"/>
    </xf>
    <xf numFmtId="0" fontId="27" fillId="16" borderId="8" xfId="0" applyFont="1" applyFill="1" applyBorder="1" applyAlignment="1">
      <alignment horizontal="center" vertical="center" wrapText="1"/>
    </xf>
    <xf numFmtId="0" fontId="31" fillId="16" borderId="8" xfId="6" applyFont="1" applyFill="1" applyBorder="1" applyAlignment="1" applyProtection="1">
      <alignment horizontal="center" vertical="center" wrapText="1"/>
      <protection locked="0"/>
    </xf>
    <xf numFmtId="0" fontId="17" fillId="16" borderId="8" xfId="6" applyFont="1" applyFill="1" applyBorder="1" applyAlignment="1" applyProtection="1">
      <alignment horizontal="center" vertical="center" wrapText="1"/>
      <protection locked="0"/>
    </xf>
    <xf numFmtId="0" fontId="14" fillId="16" borderId="8" xfId="6" applyFont="1" applyFill="1" applyBorder="1" applyAlignment="1" applyProtection="1">
      <alignment horizontal="center" vertical="center" wrapText="1"/>
      <protection locked="0"/>
    </xf>
    <xf numFmtId="10" fontId="18" fillId="15" borderId="8" xfId="0" applyNumberFormat="1" applyFont="1" applyFill="1" applyBorder="1" applyAlignment="1">
      <alignment horizontal="center" vertical="center" wrapText="1"/>
    </xf>
    <xf numFmtId="0" fontId="18" fillId="15" borderId="8" xfId="2" applyFont="1" applyFill="1" applyBorder="1" applyAlignment="1">
      <alignment horizontal="center" vertical="center" wrapText="1"/>
    </xf>
    <xf numFmtId="9" fontId="18" fillId="15" borderId="8" xfId="0" applyNumberFormat="1" applyFont="1" applyFill="1" applyBorder="1" applyAlignment="1">
      <alignment horizontal="center" vertical="center" wrapText="1"/>
    </xf>
    <xf numFmtId="0" fontId="19" fillId="15" borderId="8" xfId="2" applyFont="1" applyFill="1" applyBorder="1" applyAlignment="1">
      <alignment horizontal="center" vertical="center" wrapText="1"/>
    </xf>
    <xf numFmtId="9" fontId="11" fillId="15" borderId="8" xfId="0" applyNumberFormat="1" applyFont="1" applyFill="1" applyBorder="1" applyAlignment="1">
      <alignment horizontal="left" vertical="center" wrapText="1"/>
    </xf>
    <xf numFmtId="164" fontId="11" fillId="15" borderId="8" xfId="3" applyNumberFormat="1" applyFont="1" applyFill="1" applyBorder="1" applyAlignment="1">
      <alignment horizontal="center" vertical="center" wrapText="1"/>
    </xf>
    <xf numFmtId="0" fontId="16" fillId="16" borderId="8" xfId="0" applyFont="1" applyFill="1" applyBorder="1" applyAlignment="1">
      <alignment horizontal="center" vertical="center" wrapText="1"/>
    </xf>
    <xf numFmtId="0" fontId="16" fillId="16" borderId="8" xfId="6" applyFont="1" applyFill="1" applyBorder="1" applyAlignment="1" applyProtection="1">
      <alignment horizontal="center" vertical="center" wrapText="1"/>
      <protection locked="0"/>
    </xf>
    <xf numFmtId="0" fontId="15" fillId="16" borderId="8" xfId="0" applyFont="1" applyFill="1" applyBorder="1" applyAlignment="1">
      <alignment horizontal="center" vertical="center" wrapText="1"/>
    </xf>
    <xf numFmtId="0" fontId="15" fillId="16" borderId="8" xfId="6" applyFont="1" applyFill="1" applyBorder="1" applyAlignment="1" applyProtection="1">
      <alignment horizontal="center" vertical="center" textRotation="90" wrapText="1"/>
      <protection locked="0"/>
    </xf>
    <xf numFmtId="0" fontId="16" fillId="16" borderId="8" xfId="0" applyFont="1" applyFill="1" applyBorder="1" applyAlignment="1">
      <alignment horizontal="center" vertical="center" wrapText="1" readingOrder="1"/>
    </xf>
    <xf numFmtId="164" fontId="27" fillId="16" borderId="8" xfId="1" applyNumberFormat="1" applyFont="1" applyFill="1" applyBorder="1" applyAlignment="1">
      <alignment horizontal="center" vertical="center" wrapText="1"/>
    </xf>
    <xf numFmtId="10" fontId="15" fillId="16" borderId="8" xfId="0" applyNumberFormat="1" applyFont="1" applyFill="1" applyBorder="1" applyAlignment="1">
      <alignment horizontal="center" vertical="center" wrapText="1"/>
    </xf>
    <xf numFmtId="0" fontId="7" fillId="16" borderId="8" xfId="6" applyFont="1" applyFill="1" applyBorder="1" applyAlignment="1" applyProtection="1">
      <alignment horizontal="center" vertical="center" wrapText="1"/>
      <protection locked="0"/>
    </xf>
    <xf numFmtId="10" fontId="17" fillId="16" borderId="8" xfId="0" applyNumberFormat="1" applyFont="1" applyFill="1" applyBorder="1" applyAlignment="1" applyProtection="1">
      <alignment horizontal="center" vertical="center" wrapText="1"/>
      <protection locked="0"/>
    </xf>
    <xf numFmtId="164" fontId="27" fillId="16" borderId="8" xfId="1" applyNumberFormat="1" applyFont="1" applyFill="1" applyBorder="1" applyAlignment="1">
      <alignment horizontal="left" vertical="center" wrapText="1"/>
    </xf>
    <xf numFmtId="9" fontId="17" fillId="16" borderId="8" xfId="0" applyNumberFormat="1" applyFont="1" applyFill="1" applyBorder="1" applyAlignment="1">
      <alignment horizontal="center" vertical="center" wrapText="1"/>
    </xf>
    <xf numFmtId="9" fontId="16" fillId="16" borderId="8" xfId="0" applyNumberFormat="1" applyFont="1" applyFill="1" applyBorder="1" applyAlignment="1">
      <alignment horizontal="center" vertical="center" wrapText="1"/>
    </xf>
    <xf numFmtId="9" fontId="27" fillId="16" borderId="8" xfId="0" applyNumberFormat="1" applyFont="1" applyFill="1" applyBorder="1" applyAlignment="1">
      <alignment horizontal="center" vertical="center" wrapText="1"/>
    </xf>
    <xf numFmtId="0" fontId="17" fillId="16" borderId="8" xfId="0" applyFont="1" applyFill="1" applyBorder="1" applyAlignment="1">
      <alignment horizontal="center" vertical="center" wrapText="1"/>
    </xf>
    <xf numFmtId="0" fontId="17" fillId="16" borderId="8" xfId="0" applyFont="1" applyFill="1" applyBorder="1" applyAlignment="1">
      <alignment horizontal="center" vertical="center" wrapText="1" readingOrder="1"/>
    </xf>
    <xf numFmtId="10" fontId="15" fillId="16" borderId="8" xfId="0" applyNumberFormat="1" applyFont="1" applyFill="1" applyBorder="1" applyAlignment="1">
      <alignment horizontal="center" vertical="center" wrapText="1" readingOrder="1"/>
    </xf>
    <xf numFmtId="0" fontId="27" fillId="16" borderId="8" xfId="0" applyFont="1" applyFill="1" applyBorder="1" applyAlignment="1">
      <alignment horizontal="center" vertical="center" wrapText="1" readingOrder="1"/>
    </xf>
    <xf numFmtId="10" fontId="17" fillId="16" borderId="8" xfId="0" applyNumberFormat="1" applyFont="1" applyFill="1" applyBorder="1" applyAlignment="1" applyProtection="1">
      <alignment horizontal="center" vertical="center" wrapText="1" readingOrder="1"/>
      <protection locked="0"/>
    </xf>
    <xf numFmtId="9" fontId="16" fillId="16" borderId="8" xfId="0" applyNumberFormat="1" applyFont="1" applyFill="1" applyBorder="1" applyAlignment="1">
      <alignment horizontal="center" vertical="center" wrapText="1" readingOrder="1"/>
    </xf>
    <xf numFmtId="9" fontId="17" fillId="16" borderId="8" xfId="0" applyNumberFormat="1" applyFont="1" applyFill="1" applyBorder="1" applyAlignment="1">
      <alignment horizontal="center" vertical="center" wrapText="1" readingOrder="1"/>
    </xf>
    <xf numFmtId="9" fontId="27" fillId="16" borderId="8" xfId="0" applyNumberFormat="1" applyFont="1" applyFill="1" applyBorder="1" applyAlignment="1">
      <alignment horizontal="center" vertical="center" wrapText="1" readingOrder="1"/>
    </xf>
    <xf numFmtId="10" fontId="15" fillId="16" borderId="8" xfId="6" applyNumberFormat="1" applyFont="1" applyFill="1" applyBorder="1" applyAlignment="1" applyProtection="1">
      <alignment horizontal="center" vertical="center" wrapText="1"/>
      <protection locked="0"/>
    </xf>
    <xf numFmtId="0" fontId="27" fillId="16" borderId="8" xfId="6" applyFont="1" applyFill="1" applyBorder="1" applyAlignment="1" applyProtection="1">
      <alignment horizontal="center" vertical="center" wrapText="1"/>
      <protection locked="0"/>
    </xf>
    <xf numFmtId="0" fontId="12" fillId="16" borderId="8" xfId="2" applyFont="1" applyFill="1" applyBorder="1" applyAlignment="1">
      <alignment horizontal="center" vertical="center" wrapText="1"/>
    </xf>
    <xf numFmtId="0" fontId="13" fillId="16" borderId="8" xfId="2" applyFont="1" applyFill="1" applyBorder="1" applyAlignment="1">
      <alignment horizontal="center" vertical="center" wrapText="1"/>
    </xf>
    <xf numFmtId="0" fontId="14" fillId="16" borderId="8" xfId="0" applyFont="1" applyFill="1" applyBorder="1" applyAlignment="1">
      <alignment horizontal="center" vertical="center" wrapText="1"/>
    </xf>
    <xf numFmtId="0" fontId="11" fillId="16" borderId="8" xfId="0" applyFont="1" applyFill="1" applyBorder="1" applyAlignment="1">
      <alignment horizontal="center" vertical="center" wrapText="1"/>
    </xf>
    <xf numFmtId="9" fontId="11" fillId="16" borderId="8" xfId="0" applyNumberFormat="1" applyFont="1" applyFill="1" applyBorder="1" applyAlignment="1">
      <alignment horizontal="center" vertical="center" wrapText="1"/>
    </xf>
    <xf numFmtId="0" fontId="7" fillId="16" borderId="8" xfId="0" applyFont="1" applyFill="1" applyBorder="1" applyAlignment="1">
      <alignment horizontal="center" vertical="center"/>
    </xf>
    <xf numFmtId="9" fontId="18" fillId="16" borderId="8" xfId="0" applyNumberFormat="1" applyFont="1" applyFill="1" applyBorder="1" applyAlignment="1">
      <alignment horizontal="center" vertical="center" wrapText="1"/>
    </xf>
    <xf numFmtId="0" fontId="19" fillId="16" borderId="8" xfId="2" applyFont="1" applyFill="1" applyBorder="1" applyAlignment="1">
      <alignment horizontal="center" vertical="center" wrapText="1"/>
    </xf>
    <xf numFmtId="9" fontId="11" fillId="16" borderId="8" xfId="0" applyNumberFormat="1" applyFont="1" applyFill="1" applyBorder="1" applyAlignment="1">
      <alignment horizontal="left" vertical="center" wrapText="1"/>
    </xf>
    <xf numFmtId="164" fontId="11" fillId="16" borderId="8" xfId="3" applyNumberFormat="1" applyFont="1" applyFill="1" applyBorder="1" applyAlignment="1">
      <alignment horizontal="center" vertical="center" wrapText="1"/>
    </xf>
    <xf numFmtId="10" fontId="18" fillId="16" borderId="8" xfId="0" applyNumberFormat="1" applyFont="1" applyFill="1" applyBorder="1" applyAlignment="1">
      <alignment horizontal="center" vertical="center" wrapText="1"/>
    </xf>
    <xf numFmtId="0" fontId="18" fillId="16" borderId="8" xfId="2" applyFont="1" applyFill="1" applyBorder="1" applyAlignment="1">
      <alignment horizontal="center" vertical="center" wrapText="1"/>
    </xf>
    <xf numFmtId="0" fontId="11" fillId="16" borderId="8" xfId="0" applyFont="1" applyFill="1" applyBorder="1" applyAlignment="1">
      <alignment horizontal="center" vertical="center" wrapText="1" readingOrder="1"/>
    </xf>
    <xf numFmtId="0" fontId="27" fillId="17" borderId="8" xfId="0" applyFont="1" applyFill="1" applyBorder="1" applyAlignment="1">
      <alignment horizontal="center" vertical="center" wrapText="1" readingOrder="1"/>
    </xf>
    <xf numFmtId="0" fontId="7" fillId="17" borderId="8" xfId="0" applyFont="1" applyFill="1" applyBorder="1" applyAlignment="1">
      <alignment horizontal="center" vertical="center" wrapText="1"/>
    </xf>
    <xf numFmtId="10" fontId="27" fillId="17" borderId="8" xfId="3" applyNumberFormat="1" applyFont="1" applyFill="1" applyBorder="1" applyAlignment="1" applyProtection="1">
      <alignment horizontal="center" vertical="center" wrapText="1"/>
      <protection locked="0"/>
    </xf>
    <xf numFmtId="9" fontId="27" fillId="17" borderId="8" xfId="0" applyNumberFormat="1" applyFont="1" applyFill="1" applyBorder="1" applyAlignment="1">
      <alignment horizontal="left" vertical="center" wrapText="1"/>
    </xf>
    <xf numFmtId="0" fontId="27" fillId="17" borderId="8" xfId="0" applyFont="1" applyFill="1" applyBorder="1" applyAlignment="1">
      <alignment horizontal="center" vertical="center" wrapText="1"/>
    </xf>
    <xf numFmtId="0" fontId="31" fillId="17" borderId="8" xfId="0" applyFont="1" applyFill="1" applyBorder="1" applyAlignment="1">
      <alignment horizontal="center" vertical="center" wrapText="1" readingOrder="1"/>
    </xf>
    <xf numFmtId="0" fontId="17" fillId="17" borderId="8" xfId="0" applyFont="1" applyFill="1" applyBorder="1" applyAlignment="1">
      <alignment horizontal="center" vertical="center" wrapText="1" readingOrder="1"/>
    </xf>
    <xf numFmtId="0" fontId="14" fillId="17" borderId="8" xfId="0" applyFont="1" applyFill="1" applyBorder="1" applyAlignment="1">
      <alignment horizontal="center" vertical="center" wrapText="1"/>
    </xf>
    <xf numFmtId="0" fontId="17" fillId="17" borderId="8" xfId="0" applyFont="1" applyFill="1" applyBorder="1" applyAlignment="1">
      <alignment horizontal="center" vertical="center" wrapText="1"/>
    </xf>
    <xf numFmtId="1" fontId="31" fillId="17" borderId="8" xfId="0" applyNumberFormat="1" applyFont="1" applyFill="1" applyBorder="1" applyAlignment="1">
      <alignment horizontal="center" vertical="center" wrapText="1"/>
    </xf>
    <xf numFmtId="1" fontId="17" fillId="17" borderId="8" xfId="0" applyNumberFormat="1" applyFont="1" applyFill="1" applyBorder="1" applyAlignment="1">
      <alignment horizontal="center" vertical="center" wrapText="1"/>
    </xf>
    <xf numFmtId="0" fontId="7" fillId="17" borderId="8" xfId="0" applyFont="1" applyFill="1" applyBorder="1" applyAlignment="1">
      <alignment horizontal="center" vertical="center" wrapText="1" readingOrder="1"/>
    </xf>
    <xf numFmtId="10" fontId="27" fillId="17" borderId="8" xfId="0" applyNumberFormat="1" applyFont="1" applyFill="1" applyBorder="1" applyAlignment="1">
      <alignment horizontal="center" vertical="center" wrapText="1" readingOrder="1"/>
    </xf>
    <xf numFmtId="1" fontId="27" fillId="17" borderId="8" xfId="0" applyNumberFormat="1" applyFont="1" applyFill="1" applyBorder="1" applyAlignment="1">
      <alignment horizontal="center" vertical="center" wrapText="1"/>
    </xf>
    <xf numFmtId="10" fontId="17" fillId="17" borderId="8" xfId="0" applyNumberFormat="1" applyFont="1" applyFill="1" applyBorder="1" applyAlignment="1" applyProtection="1">
      <alignment horizontal="center" vertical="center" wrapText="1"/>
      <protection locked="0"/>
    </xf>
    <xf numFmtId="0" fontId="27" fillId="17" borderId="8" xfId="0" applyFont="1" applyFill="1" applyBorder="1" applyAlignment="1">
      <alignment horizontal="left" vertical="center" wrapText="1"/>
    </xf>
    <xf numFmtId="1" fontId="7" fillId="17" borderId="8" xfId="0" applyNumberFormat="1" applyFont="1" applyFill="1" applyBorder="1" applyAlignment="1">
      <alignment horizontal="center" vertical="center" wrapText="1"/>
    </xf>
    <xf numFmtId="0" fontId="12" fillId="17" borderId="8" xfId="2" applyFont="1" applyFill="1" applyBorder="1" applyAlignment="1">
      <alignment horizontal="center" vertical="center" wrapText="1"/>
    </xf>
    <xf numFmtId="164" fontId="27" fillId="17" borderId="8" xfId="3" applyNumberFormat="1" applyFont="1" applyFill="1" applyBorder="1" applyAlignment="1">
      <alignment horizontal="center" vertical="center" wrapText="1"/>
    </xf>
    <xf numFmtId="0" fontId="15" fillId="17" borderId="8" xfId="0" applyFont="1" applyFill="1" applyBorder="1" applyAlignment="1">
      <alignment horizontal="center" vertical="center" textRotation="90" wrapText="1"/>
    </xf>
    <xf numFmtId="0" fontId="15" fillId="17" borderId="8" xfId="0" applyFont="1" applyFill="1" applyBorder="1" applyAlignment="1">
      <alignment horizontal="center" vertical="center" wrapText="1" readingOrder="1"/>
    </xf>
    <xf numFmtId="0" fontId="16" fillId="17" borderId="8" xfId="0" applyFont="1" applyFill="1" applyBorder="1" applyAlignment="1">
      <alignment horizontal="center" vertical="center" wrapText="1" readingOrder="1"/>
    </xf>
    <xf numFmtId="0" fontId="15" fillId="17" borderId="8" xfId="0" applyFont="1" applyFill="1" applyBorder="1" applyAlignment="1">
      <alignment horizontal="center" vertical="center" wrapText="1"/>
    </xf>
    <xf numFmtId="10" fontId="15" fillId="17" borderId="8" xfId="0" applyNumberFormat="1" applyFont="1" applyFill="1" applyBorder="1" applyAlignment="1">
      <alignment horizontal="center" vertical="center" wrapText="1" readingOrder="1"/>
    </xf>
    <xf numFmtId="1" fontId="16" fillId="17" borderId="8" xfId="0" applyNumberFormat="1" applyFont="1" applyFill="1" applyBorder="1" applyAlignment="1">
      <alignment horizontal="center" vertical="center" wrapText="1"/>
    </xf>
    <xf numFmtId="10" fontId="15" fillId="17" borderId="8" xfId="0" applyNumberFormat="1" applyFont="1" applyFill="1" applyBorder="1" applyAlignment="1">
      <alignment horizontal="center" vertical="center" wrapText="1"/>
    </xf>
    <xf numFmtId="1" fontId="15" fillId="17" borderId="8" xfId="0" applyNumberFormat="1" applyFont="1" applyFill="1" applyBorder="1" applyAlignment="1">
      <alignment horizontal="center" vertical="center" wrapText="1"/>
    </xf>
    <xf numFmtId="0" fontId="15" fillId="17" borderId="8" xfId="0" applyFont="1" applyFill="1" applyBorder="1" applyAlignment="1">
      <alignment horizontal="left" vertical="center" wrapText="1"/>
    </xf>
    <xf numFmtId="0" fontId="13" fillId="17" borderId="8" xfId="2" applyFont="1" applyFill="1" applyBorder="1" applyAlignment="1">
      <alignment horizontal="center" vertical="center" wrapText="1"/>
    </xf>
    <xf numFmtId="0" fontId="11" fillId="17" borderId="8" xfId="0" applyFont="1" applyFill="1" applyBorder="1" applyAlignment="1">
      <alignment horizontal="center" vertical="center" wrapText="1"/>
    </xf>
    <xf numFmtId="9" fontId="11" fillId="17" borderId="8" xfId="0" applyNumberFormat="1" applyFont="1" applyFill="1" applyBorder="1" applyAlignment="1">
      <alignment horizontal="center" vertical="center" wrapText="1"/>
    </xf>
    <xf numFmtId="0" fontId="7" fillId="17" borderId="8" xfId="0" applyFont="1" applyFill="1" applyBorder="1" applyAlignment="1">
      <alignment horizontal="center" vertical="center"/>
    </xf>
    <xf numFmtId="0" fontId="36" fillId="17" borderId="8" xfId="0" applyFont="1" applyFill="1" applyBorder="1" applyAlignment="1">
      <alignment horizontal="left" vertical="center" wrapText="1"/>
    </xf>
    <xf numFmtId="9" fontId="11" fillId="17" borderId="8" xfId="0" applyNumberFormat="1" applyFont="1" applyFill="1" applyBorder="1" applyAlignment="1">
      <alignment horizontal="left" vertical="center" wrapText="1"/>
    </xf>
    <xf numFmtId="164" fontId="11" fillId="17" borderId="8" xfId="3" applyNumberFormat="1" applyFont="1" applyFill="1" applyBorder="1" applyAlignment="1">
      <alignment horizontal="center" vertical="center" wrapText="1"/>
    </xf>
    <xf numFmtId="0" fontId="8" fillId="6" borderId="8" xfId="0" applyFont="1" applyFill="1" applyBorder="1" applyAlignment="1">
      <alignment horizontal="center" vertical="center"/>
    </xf>
    <xf numFmtId="0" fontId="27" fillId="19" borderId="8" xfId="6" applyFont="1" applyFill="1" applyBorder="1" applyAlignment="1" applyProtection="1">
      <alignment horizontal="center" vertical="center" wrapText="1"/>
      <protection locked="0"/>
    </xf>
    <xf numFmtId="0" fontId="31" fillId="19" borderId="8" xfId="6" applyFont="1" applyFill="1" applyBorder="1" applyAlignment="1" applyProtection="1">
      <alignment horizontal="center" vertical="center" wrapText="1"/>
      <protection locked="0"/>
    </xf>
    <xf numFmtId="0" fontId="17" fillId="19" borderId="8" xfId="6" applyFont="1" applyFill="1" applyBorder="1" applyAlignment="1" applyProtection="1">
      <alignment horizontal="center" vertical="center" wrapText="1"/>
      <protection locked="0"/>
    </xf>
    <xf numFmtId="0" fontId="14" fillId="19" borderId="8" xfId="0" applyFont="1" applyFill="1" applyBorder="1" applyAlignment="1">
      <alignment horizontal="center" vertical="center" wrapText="1"/>
    </xf>
    <xf numFmtId="10" fontId="18" fillId="17" borderId="8" xfId="0" applyNumberFormat="1" applyFont="1" applyFill="1" applyBorder="1" applyAlignment="1">
      <alignment horizontal="center" vertical="center" wrapText="1"/>
    </xf>
    <xf numFmtId="9" fontId="18" fillId="17" borderId="8" xfId="0" applyNumberFormat="1" applyFont="1" applyFill="1" applyBorder="1" applyAlignment="1">
      <alignment horizontal="center" vertical="center" wrapText="1"/>
    </xf>
    <xf numFmtId="0" fontId="11" fillId="17" borderId="8" xfId="0" applyFont="1" applyFill="1" applyBorder="1" applyAlignment="1">
      <alignment horizontal="center" vertical="center" wrapText="1" readingOrder="1"/>
    </xf>
    <xf numFmtId="1" fontId="16" fillId="20" borderId="8" xfId="0" applyNumberFormat="1" applyFont="1" applyFill="1" applyBorder="1" applyAlignment="1">
      <alignment horizontal="center" vertical="center" wrapText="1"/>
    </xf>
    <xf numFmtId="0" fontId="16" fillId="20" borderId="8" xfId="6" applyFont="1" applyFill="1" applyBorder="1" applyAlignment="1" applyProtection="1">
      <alignment horizontal="center" vertical="center" wrapText="1"/>
      <protection locked="0"/>
    </xf>
    <xf numFmtId="1" fontId="27" fillId="20" borderId="8" xfId="0" applyNumberFormat="1" applyFont="1" applyFill="1" applyBorder="1" applyAlignment="1">
      <alignment horizontal="center" vertical="center" wrapText="1"/>
    </xf>
    <xf numFmtId="0" fontId="27" fillId="20" borderId="8" xfId="0" applyFont="1" applyFill="1" applyBorder="1" applyAlignment="1">
      <alignment horizontal="left" vertical="center" wrapText="1"/>
    </xf>
    <xf numFmtId="164" fontId="27" fillId="20" borderId="8" xfId="3" applyNumberFormat="1" applyFont="1" applyFill="1" applyBorder="1" applyAlignment="1">
      <alignment horizontal="center" vertical="center" wrapText="1"/>
    </xf>
    <xf numFmtId="10" fontId="15" fillId="20" borderId="8" xfId="0" applyNumberFormat="1" applyFont="1" applyFill="1" applyBorder="1" applyAlignment="1">
      <alignment horizontal="center" vertical="center" wrapText="1"/>
    </xf>
    <xf numFmtId="1" fontId="15" fillId="20" borderId="8" xfId="0" applyNumberFormat="1" applyFont="1" applyFill="1" applyBorder="1" applyAlignment="1">
      <alignment horizontal="center" vertical="center" wrapText="1"/>
    </xf>
    <xf numFmtId="0" fontId="7" fillId="20" borderId="8" xfId="0" applyFont="1" applyFill="1" applyBorder="1" applyAlignment="1">
      <alignment horizontal="center" vertical="center"/>
    </xf>
    <xf numFmtId="0" fontId="16" fillId="19" borderId="8" xfId="6" applyFont="1" applyFill="1" applyBorder="1" applyAlignment="1" applyProtection="1">
      <alignment horizontal="center" vertical="center" wrapText="1"/>
      <protection locked="0"/>
    </xf>
    <xf numFmtId="0" fontId="17" fillId="19" borderId="8" xfId="0" applyFont="1" applyFill="1" applyBorder="1" applyAlignment="1">
      <alignment horizontal="center" vertical="center" wrapText="1"/>
    </xf>
    <xf numFmtId="10" fontId="17" fillId="20" borderId="8" xfId="1" applyNumberFormat="1" applyFont="1" applyFill="1" applyBorder="1" applyAlignment="1" applyProtection="1">
      <alignment horizontal="center" vertical="center" wrapText="1"/>
      <protection locked="0"/>
    </xf>
    <xf numFmtId="0" fontId="19" fillId="17" borderId="8" xfId="2" applyFont="1" applyFill="1" applyBorder="1" applyAlignment="1">
      <alignment horizontal="center" vertical="center" wrapText="1"/>
    </xf>
    <xf numFmtId="1" fontId="17" fillId="20" borderId="8" xfId="0" applyNumberFormat="1" applyFont="1" applyFill="1" applyBorder="1" applyAlignment="1">
      <alignment horizontal="center" vertical="center" wrapText="1"/>
    </xf>
    <xf numFmtId="0" fontId="15" fillId="19" borderId="8" xfId="6" applyFont="1" applyFill="1" applyBorder="1" applyAlignment="1" applyProtection="1">
      <alignment horizontal="center" vertical="center" wrapText="1"/>
      <protection locked="0"/>
    </xf>
    <xf numFmtId="0" fontId="15" fillId="19" borderId="8" xfId="2" applyFont="1" applyFill="1" applyBorder="1" applyAlignment="1">
      <alignment horizontal="center" vertical="center" textRotation="90" wrapText="1"/>
    </xf>
    <xf numFmtId="0" fontId="17" fillId="20" borderId="8" xfId="6" applyFont="1" applyFill="1" applyBorder="1" applyAlignment="1" applyProtection="1">
      <alignment horizontal="center" vertical="center" wrapText="1"/>
      <protection locked="0"/>
    </xf>
    <xf numFmtId="0" fontId="27" fillId="20" borderId="8" xfId="6" applyFont="1" applyFill="1" applyBorder="1" applyAlignment="1" applyProtection="1">
      <alignment horizontal="center" vertical="center" wrapText="1"/>
      <protection locked="0"/>
    </xf>
    <xf numFmtId="10" fontId="15" fillId="20" borderId="8" xfId="6" applyNumberFormat="1" applyFont="1" applyFill="1" applyBorder="1" applyAlignment="1" applyProtection="1">
      <alignment horizontal="center" vertical="center" wrapText="1"/>
      <protection locked="0"/>
    </xf>
    <xf numFmtId="0" fontId="17" fillId="20" borderId="8" xfId="0" applyFont="1" applyFill="1" applyBorder="1" applyAlignment="1">
      <alignment horizontal="center" vertical="center" wrapText="1"/>
    </xf>
    <xf numFmtId="0" fontId="27" fillId="19" borderId="8" xfId="0" applyFont="1" applyFill="1" applyBorder="1" applyAlignment="1">
      <alignment horizontal="left" vertical="center" wrapText="1"/>
    </xf>
    <xf numFmtId="164" fontId="27" fillId="19" borderId="8" xfId="3" applyNumberFormat="1" applyFont="1" applyFill="1" applyBorder="1" applyAlignment="1">
      <alignment horizontal="center" vertical="center" wrapText="1"/>
    </xf>
    <xf numFmtId="10" fontId="17" fillId="19" borderId="8" xfId="1" applyNumberFormat="1" applyFont="1" applyFill="1" applyBorder="1" applyAlignment="1" applyProtection="1">
      <alignment horizontal="center" vertical="center" wrapText="1"/>
      <protection locked="0"/>
    </xf>
    <xf numFmtId="0" fontId="27" fillId="21" borderId="8" xfId="0" applyFont="1" applyFill="1" applyBorder="1" applyAlignment="1">
      <alignment horizontal="center" vertical="center" wrapText="1"/>
    </xf>
    <xf numFmtId="0" fontId="15" fillId="21" borderId="8" xfId="0" applyFont="1" applyFill="1" applyBorder="1" applyAlignment="1">
      <alignment horizontal="center" vertical="center" wrapText="1"/>
    </xf>
    <xf numFmtId="0" fontId="15" fillId="19" borderId="8" xfId="6" applyFont="1" applyFill="1" applyBorder="1" applyAlignment="1" applyProtection="1">
      <alignment horizontal="center" vertical="center" textRotation="90" wrapText="1"/>
      <protection locked="0"/>
    </xf>
    <xf numFmtId="10" fontId="15" fillId="21" borderId="8" xfId="0" applyNumberFormat="1" applyFont="1" applyFill="1" applyBorder="1" applyAlignment="1">
      <alignment horizontal="center" vertical="center" wrapText="1"/>
    </xf>
    <xf numFmtId="0" fontId="7" fillId="21" borderId="8" xfId="0" applyFont="1" applyFill="1" applyBorder="1" applyAlignment="1">
      <alignment horizontal="center" vertical="center"/>
    </xf>
    <xf numFmtId="0" fontId="27" fillId="21" borderId="8" xfId="6" applyFont="1" applyFill="1" applyBorder="1" applyAlignment="1" applyProtection="1">
      <alignment horizontal="center" vertical="center" wrapText="1"/>
      <protection locked="0"/>
    </xf>
    <xf numFmtId="0" fontId="27" fillId="20" borderId="8" xfId="0" applyFont="1" applyFill="1" applyBorder="1" applyAlignment="1">
      <alignment horizontal="center" vertical="center" wrapText="1"/>
    </xf>
    <xf numFmtId="0" fontId="15" fillId="20" borderId="8" xfId="6" applyFont="1" applyFill="1" applyBorder="1" applyAlignment="1" applyProtection="1">
      <alignment horizontal="center" vertical="center" wrapText="1"/>
      <protection locked="0"/>
    </xf>
    <xf numFmtId="0" fontId="27" fillId="19" borderId="8" xfId="0" applyFont="1" applyFill="1" applyBorder="1" applyAlignment="1">
      <alignment horizontal="center" vertical="center" wrapText="1"/>
    </xf>
    <xf numFmtId="0" fontId="7" fillId="19" borderId="8" xfId="0" applyFont="1" applyFill="1" applyBorder="1" applyAlignment="1">
      <alignment horizontal="center" vertical="center"/>
    </xf>
    <xf numFmtId="0" fontId="16" fillId="20" borderId="8" xfId="0" applyFont="1" applyFill="1" applyBorder="1" applyAlignment="1">
      <alignment horizontal="center" vertical="center" wrapText="1"/>
    </xf>
    <xf numFmtId="0" fontId="16" fillId="21" borderId="8" xfId="0" applyFont="1" applyFill="1" applyBorder="1" applyAlignment="1">
      <alignment horizontal="center" vertical="center" wrapText="1"/>
    </xf>
    <xf numFmtId="0" fontId="37" fillId="19" borderId="8" xfId="0" applyFont="1" applyFill="1" applyBorder="1" applyAlignment="1">
      <alignment horizontal="center" vertical="center" wrapText="1"/>
    </xf>
    <xf numFmtId="10" fontId="15" fillId="19" borderId="8" xfId="0" applyNumberFormat="1" applyFont="1" applyFill="1" applyBorder="1" applyAlignment="1">
      <alignment horizontal="center" vertical="center" textRotation="90" wrapText="1"/>
    </xf>
    <xf numFmtId="10" fontId="15" fillId="19" borderId="8" xfId="0" applyNumberFormat="1" applyFont="1" applyFill="1" applyBorder="1" applyAlignment="1">
      <alignment horizontal="center" vertical="center" wrapText="1"/>
    </xf>
    <xf numFmtId="0" fontId="15" fillId="19" borderId="8" xfId="0" applyFont="1" applyFill="1" applyBorder="1" applyAlignment="1">
      <alignment horizontal="center" vertical="center" wrapText="1"/>
    </xf>
    <xf numFmtId="0" fontId="27" fillId="20" borderId="8" xfId="2" applyFont="1" applyFill="1" applyBorder="1" applyAlignment="1">
      <alignment horizontal="left" vertical="center" wrapText="1"/>
    </xf>
    <xf numFmtId="164" fontId="23" fillId="0" borderId="8" xfId="0" applyNumberFormat="1" applyFont="1" applyBorder="1" applyAlignment="1">
      <alignment horizontal="center" vertical="center" wrapText="1"/>
    </xf>
    <xf numFmtId="0" fontId="16" fillId="21" borderId="8" xfId="6" applyFont="1" applyFill="1" applyBorder="1" applyAlignment="1" applyProtection="1">
      <alignment horizontal="center" vertical="center" wrapText="1"/>
      <protection locked="0"/>
    </xf>
    <xf numFmtId="0" fontId="17" fillId="21" borderId="8" xfId="6" applyFont="1" applyFill="1" applyBorder="1" applyAlignment="1" applyProtection="1">
      <alignment horizontal="center" vertical="center" wrapText="1"/>
      <protection locked="0"/>
    </xf>
    <xf numFmtId="10" fontId="15" fillId="21" borderId="8" xfId="6" applyNumberFormat="1" applyFont="1" applyFill="1" applyBorder="1" applyAlignment="1" applyProtection="1">
      <alignment horizontal="center" vertical="center" wrapText="1"/>
      <protection locked="0"/>
    </xf>
    <xf numFmtId="9" fontId="16" fillId="20" borderId="8" xfId="0" applyNumberFormat="1" applyFont="1" applyFill="1" applyBorder="1" applyAlignment="1">
      <alignment horizontal="center" vertical="center" wrapText="1"/>
    </xf>
    <xf numFmtId="9" fontId="17" fillId="20" borderId="8" xfId="0" applyNumberFormat="1" applyFont="1" applyFill="1" applyBorder="1" applyAlignment="1">
      <alignment horizontal="center" vertical="center" wrapText="1"/>
    </xf>
    <xf numFmtId="9" fontId="27" fillId="20" borderId="8" xfId="0" applyNumberFormat="1" applyFont="1" applyFill="1" applyBorder="1" applyAlignment="1">
      <alignment horizontal="center" vertical="center" wrapText="1"/>
    </xf>
    <xf numFmtId="0" fontId="12" fillId="19" borderId="8" xfId="2" applyFont="1" applyFill="1" applyBorder="1" applyAlignment="1">
      <alignment horizontal="center" vertical="center" wrapText="1"/>
    </xf>
    <xf numFmtId="0" fontId="13" fillId="19" borderId="8" xfId="2" applyFont="1" applyFill="1" applyBorder="1" applyAlignment="1">
      <alignment horizontal="center" vertical="center" wrapText="1"/>
    </xf>
    <xf numFmtId="0" fontId="11" fillId="19" borderId="8" xfId="0" applyFont="1" applyFill="1" applyBorder="1" applyAlignment="1">
      <alignment horizontal="center" vertical="center" wrapText="1"/>
    </xf>
    <xf numFmtId="9" fontId="11" fillId="19" borderId="8" xfId="0" applyNumberFormat="1" applyFont="1" applyFill="1" applyBorder="1" applyAlignment="1">
      <alignment horizontal="center" vertical="center" wrapText="1"/>
    </xf>
    <xf numFmtId="9" fontId="18" fillId="19" borderId="8" xfId="0" applyNumberFormat="1" applyFont="1" applyFill="1" applyBorder="1" applyAlignment="1">
      <alignment horizontal="center" vertical="center" wrapText="1"/>
    </xf>
    <xf numFmtId="0" fontId="19" fillId="19" borderId="8" xfId="2" applyFont="1" applyFill="1" applyBorder="1" applyAlignment="1">
      <alignment horizontal="center" vertical="center" wrapText="1"/>
    </xf>
    <xf numFmtId="9" fontId="11" fillId="19" borderId="8" xfId="0" applyNumberFormat="1" applyFont="1" applyFill="1" applyBorder="1" applyAlignment="1">
      <alignment horizontal="left" vertical="center" wrapText="1"/>
    </xf>
    <xf numFmtId="164" fontId="11" fillId="19" borderId="8" xfId="3" applyNumberFormat="1" applyFont="1" applyFill="1" applyBorder="1" applyAlignment="1">
      <alignment horizontal="center" vertical="center" wrapText="1"/>
    </xf>
    <xf numFmtId="10" fontId="18" fillId="19" borderId="8" xfId="0" applyNumberFormat="1" applyFont="1" applyFill="1" applyBorder="1" applyAlignment="1">
      <alignment horizontal="center" vertical="center" wrapText="1"/>
    </xf>
    <xf numFmtId="0" fontId="18" fillId="19" borderId="8" xfId="2" applyFont="1" applyFill="1" applyBorder="1" applyAlignment="1">
      <alignment horizontal="center" vertical="center" wrapText="1"/>
    </xf>
    <xf numFmtId="0" fontId="11" fillId="19" borderId="8" xfId="0" applyFont="1" applyFill="1" applyBorder="1" applyAlignment="1">
      <alignment horizontal="center" vertical="center" wrapText="1" readingOrder="1"/>
    </xf>
    <xf numFmtId="9" fontId="13" fillId="19" borderId="8" xfId="0" applyNumberFormat="1" applyFont="1" applyFill="1" applyBorder="1" applyAlignment="1">
      <alignment horizontal="center" vertical="center" wrapText="1"/>
    </xf>
    <xf numFmtId="0" fontId="16" fillId="22" borderId="8" xfId="0" applyFont="1" applyFill="1" applyBorder="1" applyAlignment="1">
      <alignment horizontal="center" vertical="center" wrapText="1"/>
    </xf>
    <xf numFmtId="0" fontId="40" fillId="22" borderId="8" xfId="6" applyFont="1" applyFill="1" applyBorder="1" applyAlignment="1" applyProtection="1">
      <alignment horizontal="center" vertical="center" wrapText="1"/>
      <protection locked="0"/>
    </xf>
    <xf numFmtId="164" fontId="27" fillId="22" borderId="8" xfId="1" applyNumberFormat="1" applyFont="1" applyFill="1" applyBorder="1" applyAlignment="1">
      <alignment horizontal="center" vertical="center" wrapText="1"/>
    </xf>
    <xf numFmtId="10" fontId="16" fillId="22" borderId="8" xfId="1" applyNumberFormat="1" applyFont="1" applyFill="1" applyBorder="1" applyAlignment="1">
      <alignment horizontal="center" vertical="center"/>
    </xf>
    <xf numFmtId="164" fontId="27" fillId="22" borderId="8" xfId="3" applyNumberFormat="1" applyFont="1" applyFill="1" applyBorder="1" applyAlignment="1">
      <alignment horizontal="center" vertical="center" wrapText="1"/>
    </xf>
    <xf numFmtId="10" fontId="15" fillId="8" borderId="8" xfId="1" applyNumberFormat="1" applyFont="1" applyFill="1" applyBorder="1" applyAlignment="1">
      <alignment horizontal="center" vertical="center" textRotation="90"/>
    </xf>
    <xf numFmtId="0" fontId="15" fillId="22" borderId="8" xfId="0" applyFont="1" applyFill="1" applyBorder="1" applyAlignment="1">
      <alignment horizontal="center" vertical="center" textRotation="90" wrapText="1" readingOrder="1"/>
    </xf>
    <xf numFmtId="0" fontId="27" fillId="22" borderId="8" xfId="0" applyFont="1" applyFill="1" applyBorder="1" applyAlignment="1">
      <alignment horizontal="center" vertical="center" wrapText="1" readingOrder="1"/>
    </xf>
    <xf numFmtId="0" fontId="7" fillId="22" borderId="8" xfId="0" applyFont="1" applyFill="1" applyBorder="1" applyAlignment="1">
      <alignment horizontal="center" vertical="center" wrapText="1" readingOrder="1"/>
    </xf>
    <xf numFmtId="10" fontId="27" fillId="23" borderId="8" xfId="0" applyNumberFormat="1" applyFont="1" applyFill="1" applyBorder="1" applyAlignment="1">
      <alignment horizontal="center" vertical="center" wrapText="1" readingOrder="1"/>
    </xf>
    <xf numFmtId="0" fontId="27" fillId="23" borderId="8" xfId="0" applyFont="1" applyFill="1" applyBorder="1" applyAlignment="1">
      <alignment horizontal="center" vertical="center" wrapText="1" readingOrder="1"/>
    </xf>
    <xf numFmtId="164" fontId="27" fillId="22" borderId="8" xfId="3" applyNumberFormat="1" applyFont="1" applyFill="1" applyBorder="1" applyAlignment="1">
      <alignment horizontal="left" vertical="center" wrapText="1"/>
    </xf>
    <xf numFmtId="0" fontId="7" fillId="22" borderId="8" xfId="0" applyFont="1" applyFill="1" applyBorder="1" applyAlignment="1">
      <alignment horizontal="center" vertical="center"/>
    </xf>
    <xf numFmtId="0" fontId="15" fillId="9" borderId="8" xfId="0" applyFont="1" applyFill="1" applyBorder="1" applyAlignment="1">
      <alignment horizontal="center" vertical="center" textRotation="90" wrapText="1" readingOrder="1"/>
    </xf>
    <xf numFmtId="9" fontId="27" fillId="22" borderId="8" xfId="0" applyNumberFormat="1" applyFont="1" applyFill="1" applyBorder="1" applyAlignment="1">
      <alignment horizontal="left" vertical="center" wrapText="1"/>
    </xf>
    <xf numFmtId="0" fontId="27" fillId="22" borderId="8" xfId="0" applyFont="1" applyFill="1" applyBorder="1" applyAlignment="1">
      <alignment horizontal="left" vertical="center" wrapText="1"/>
    </xf>
    <xf numFmtId="0" fontId="14" fillId="22" borderId="8" xfId="0" applyFont="1" applyFill="1" applyBorder="1" applyAlignment="1">
      <alignment horizontal="center" vertical="center" wrapText="1"/>
    </xf>
    <xf numFmtId="0" fontId="17" fillId="22" borderId="8" xfId="0" applyFont="1" applyFill="1" applyBorder="1" applyAlignment="1">
      <alignment horizontal="center" vertical="center" wrapText="1"/>
    </xf>
    <xf numFmtId="10" fontId="25" fillId="23" borderId="8" xfId="0" applyNumberFormat="1" applyFont="1" applyFill="1" applyBorder="1" applyAlignment="1">
      <alignment horizontal="center" vertical="center" wrapText="1" readingOrder="1"/>
    </xf>
    <xf numFmtId="0" fontId="25" fillId="23" borderId="8" xfId="0" applyFont="1" applyFill="1" applyBorder="1" applyAlignment="1">
      <alignment horizontal="center" vertical="center" wrapText="1" readingOrder="1"/>
    </xf>
    <xf numFmtId="0" fontId="8" fillId="6" borderId="8" xfId="0" applyFont="1" applyFill="1" applyBorder="1" applyAlignment="1">
      <alignment horizontal="center" vertical="center" wrapText="1" readingOrder="1"/>
    </xf>
    <xf numFmtId="0" fontId="31" fillId="22" borderId="8" xfId="0" applyFont="1" applyFill="1" applyBorder="1" applyAlignment="1">
      <alignment horizontal="center" vertical="center" wrapText="1" readingOrder="1"/>
    </xf>
    <xf numFmtId="0" fontId="17" fillId="22" borderId="8" xfId="0" applyFont="1" applyFill="1" applyBorder="1" applyAlignment="1">
      <alignment horizontal="center" vertical="center" wrapText="1" readingOrder="1"/>
    </xf>
    <xf numFmtId="0" fontId="39" fillId="22" borderId="8" xfId="6" applyFont="1" applyFill="1" applyBorder="1" applyAlignment="1" applyProtection="1">
      <alignment horizontal="center" vertical="center" wrapText="1"/>
      <protection locked="0"/>
    </xf>
    <xf numFmtId="0" fontId="14" fillId="22" borderId="8" xfId="0" applyFont="1" applyFill="1" applyBorder="1" applyAlignment="1">
      <alignment horizontal="center" vertical="center" wrapText="1" readingOrder="1"/>
    </xf>
    <xf numFmtId="9" fontId="25" fillId="23" borderId="8" xfId="0" applyNumberFormat="1" applyFont="1" applyFill="1" applyBorder="1" applyAlignment="1">
      <alignment horizontal="center" vertical="center" wrapText="1" readingOrder="1"/>
    </xf>
    <xf numFmtId="0" fontId="27" fillId="22" borderId="8" xfId="0" applyFont="1" applyFill="1" applyBorder="1" applyAlignment="1">
      <alignment horizontal="center" vertical="center" wrapText="1"/>
    </xf>
    <xf numFmtId="0" fontId="37" fillId="22" borderId="8" xfId="0" applyFont="1" applyFill="1" applyBorder="1" applyAlignment="1">
      <alignment horizontal="center" vertical="center" wrapText="1" readingOrder="1"/>
    </xf>
    <xf numFmtId="15" fontId="15" fillId="22" borderId="8" xfId="0" applyNumberFormat="1" applyFont="1" applyFill="1" applyBorder="1" applyAlignment="1">
      <alignment horizontal="center" vertical="center" textRotation="90" wrapText="1"/>
    </xf>
    <xf numFmtId="0" fontId="15" fillId="22" borderId="8" xfId="0" applyFont="1" applyFill="1" applyBorder="1" applyAlignment="1">
      <alignment horizontal="center" vertical="center" wrapText="1" readingOrder="1"/>
    </xf>
    <xf numFmtId="0" fontId="15" fillId="22" borderId="8" xfId="0" applyFont="1" applyFill="1" applyBorder="1" applyAlignment="1">
      <alignment horizontal="center" vertical="center" textRotation="90" wrapText="1"/>
    </xf>
    <xf numFmtId="164" fontId="27" fillId="22" borderId="8" xfId="1" applyNumberFormat="1" applyFont="1" applyFill="1" applyBorder="1" applyAlignment="1">
      <alignment horizontal="center" vertical="center"/>
    </xf>
    <xf numFmtId="49" fontId="27" fillId="22" borderId="8" xfId="0" applyNumberFormat="1" applyFont="1" applyFill="1" applyBorder="1" applyAlignment="1">
      <alignment horizontal="center" vertical="center" wrapText="1" readingOrder="1"/>
    </xf>
    <xf numFmtId="0" fontId="31" fillId="22" borderId="8" xfId="2" applyFont="1" applyFill="1" applyBorder="1" applyAlignment="1">
      <alignment horizontal="center" vertical="center" wrapText="1"/>
    </xf>
    <xf numFmtId="0" fontId="17" fillId="22" borderId="8" xfId="2" applyFont="1" applyFill="1" applyBorder="1" applyAlignment="1">
      <alignment horizontal="center" vertical="center" wrapText="1"/>
    </xf>
    <xf numFmtId="0" fontId="12" fillId="22" borderId="8" xfId="2" applyFont="1" applyFill="1" applyBorder="1" applyAlignment="1">
      <alignment horizontal="center" vertical="center" wrapText="1"/>
    </xf>
    <xf numFmtId="0" fontId="13" fillId="22" borderId="8" xfId="2" applyFont="1" applyFill="1" applyBorder="1" applyAlignment="1">
      <alignment horizontal="center" vertical="center" wrapText="1"/>
    </xf>
    <xf numFmtId="0" fontId="11" fillId="22" borderId="8" xfId="0" applyFont="1" applyFill="1" applyBorder="1" applyAlignment="1">
      <alignment horizontal="center" vertical="center" wrapText="1"/>
    </xf>
    <xf numFmtId="9" fontId="11" fillId="22" borderId="8" xfId="0" applyNumberFormat="1" applyFont="1" applyFill="1" applyBorder="1" applyAlignment="1">
      <alignment horizontal="center" vertical="center" wrapText="1"/>
    </xf>
    <xf numFmtId="0" fontId="7" fillId="22" borderId="8" xfId="0" applyFont="1" applyFill="1" applyBorder="1" applyAlignment="1">
      <alignment horizontal="center" vertical="center" wrapText="1"/>
    </xf>
    <xf numFmtId="10" fontId="27" fillId="23" borderId="8" xfId="0" applyNumberFormat="1" applyFont="1" applyFill="1" applyBorder="1" applyAlignment="1">
      <alignment horizontal="center" vertical="center" wrapText="1"/>
    </xf>
    <xf numFmtId="0" fontId="27" fillId="23" borderId="8" xfId="0" applyFont="1" applyFill="1" applyBorder="1" applyAlignment="1">
      <alignment horizontal="center" vertical="center" wrapText="1"/>
    </xf>
    <xf numFmtId="0" fontId="31" fillId="22" borderId="8" xfId="0" applyFont="1" applyFill="1" applyBorder="1" applyAlignment="1">
      <alignment horizontal="center" vertical="center" wrapText="1"/>
    </xf>
    <xf numFmtId="0" fontId="27" fillId="22" borderId="8" xfId="2" applyFont="1" applyFill="1" applyBorder="1" applyAlignment="1">
      <alignment horizontal="center" vertical="center" wrapText="1"/>
    </xf>
    <xf numFmtId="0" fontId="7" fillId="22" borderId="8" xfId="2" applyFont="1" applyFill="1" applyBorder="1" applyAlignment="1">
      <alignment horizontal="center" vertical="center" wrapText="1"/>
    </xf>
    <xf numFmtId="0" fontId="11" fillId="22" borderId="8" xfId="0" applyFont="1" applyFill="1" applyBorder="1" applyAlignment="1">
      <alignment horizontal="center" vertical="center" wrapText="1" readingOrder="1"/>
    </xf>
    <xf numFmtId="10" fontId="11" fillId="23" borderId="8" xfId="0" applyNumberFormat="1" applyFont="1" applyFill="1" applyBorder="1" applyAlignment="1">
      <alignment horizontal="center" vertical="center" wrapText="1"/>
    </xf>
    <xf numFmtId="0" fontId="11" fillId="23" borderId="8" xfId="0" applyFont="1" applyFill="1" applyBorder="1" applyAlignment="1">
      <alignment horizontal="center" vertical="center" wrapText="1"/>
    </xf>
    <xf numFmtId="9" fontId="11" fillId="22" borderId="8" xfId="0" applyNumberFormat="1" applyFont="1" applyFill="1" applyBorder="1" applyAlignment="1">
      <alignment horizontal="left" vertical="center" wrapText="1"/>
    </xf>
    <xf numFmtId="164" fontId="11" fillId="22" borderId="8" xfId="3" applyNumberFormat="1" applyFont="1" applyFill="1" applyBorder="1" applyAlignment="1">
      <alignment horizontal="center" vertical="center" wrapText="1"/>
    </xf>
    <xf numFmtId="10" fontId="18" fillId="22" borderId="8" xfId="0" applyNumberFormat="1" applyFont="1" applyFill="1" applyBorder="1" applyAlignment="1">
      <alignment horizontal="center" vertical="center" wrapText="1"/>
    </xf>
    <xf numFmtId="9" fontId="18" fillId="22" borderId="8" xfId="0" applyNumberFormat="1" applyFont="1" applyFill="1" applyBorder="1" applyAlignment="1">
      <alignment horizontal="center" vertical="center" wrapText="1"/>
    </xf>
    <xf numFmtId="0" fontId="19" fillId="22" borderId="8" xfId="2" applyFont="1" applyFill="1" applyBorder="1" applyAlignment="1">
      <alignment horizontal="center" vertical="center" wrapText="1"/>
    </xf>
    <xf numFmtId="0" fontId="18" fillId="22" borderId="8" xfId="2" applyFont="1" applyFill="1" applyBorder="1" applyAlignment="1">
      <alignment horizontal="center" vertical="center" wrapText="1"/>
    </xf>
  </cellXfs>
  <cellStyles count="7">
    <cellStyle name="Énfasis1" xfId="2" builtinId="29"/>
    <cellStyle name="Normal" xfId="0" builtinId="0"/>
    <cellStyle name="Normal 2" xfId="4"/>
    <cellStyle name="Normal 2 2" xfId="6"/>
    <cellStyle name="Porcentaje" xfId="1" builtinId="5"/>
    <cellStyle name="Porcentaje 2" xfId="5"/>
    <cellStyle name="Porcentaje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35"/>
  <sheetViews>
    <sheetView tabSelected="1" zoomScale="80" zoomScaleNormal="80" workbookViewId="0">
      <pane xSplit="1" ySplit="2" topLeftCell="G3" activePane="bottomRight" state="frozen"/>
      <selection pane="topRight" activeCell="B1" sqref="B1"/>
      <selection pane="bottomLeft" activeCell="A3" sqref="A3"/>
      <selection pane="bottomRight" activeCell="L33" sqref="L33:L34"/>
    </sheetView>
  </sheetViews>
  <sheetFormatPr baseColWidth="10" defaultColWidth="12.42578125" defaultRowHeight="12.75" outlineLevelCol="2" x14ac:dyDescent="0.2"/>
  <cols>
    <col min="1" max="1" width="13" style="1" customWidth="1"/>
    <col min="2" max="2" width="14.7109375" style="15" customWidth="1" outlineLevel="1"/>
    <col min="3" max="3" width="12.42578125" style="15" hidden="1" customWidth="1" outlineLevel="2"/>
    <col min="4" max="4" width="19.7109375" style="15" customWidth="1" outlineLevel="1" collapsed="1"/>
    <col min="5" max="5" width="13" style="7" hidden="1" customWidth="1" outlineLevel="2"/>
    <col min="6" max="6" width="19" style="15" customWidth="1" outlineLevel="1" collapsed="1"/>
    <col min="7" max="7" width="26.28515625" style="27" customWidth="1"/>
    <col min="8" max="8" width="12.42578125" style="28" customWidth="1" outlineLevel="1"/>
    <col min="9" max="9" width="21.28515625" style="27" customWidth="1"/>
    <col min="10" max="10" width="23.7109375" style="27" customWidth="1"/>
    <col min="11" max="11" width="13.140625" style="15" customWidth="1" outlineLevel="1"/>
    <col min="12" max="12" width="45.5703125" style="29" customWidth="1"/>
    <col min="13" max="13" width="7.28515625" style="27" customWidth="1"/>
    <col min="14" max="14" width="4.85546875" style="27" customWidth="1"/>
    <col min="15" max="15" width="8.5703125" style="15" customWidth="1"/>
    <col min="16" max="17" width="8.5703125" style="15" customWidth="1" outlineLevel="1"/>
    <col min="18" max="18" width="10" style="15" customWidth="1" outlineLevel="1"/>
    <col min="19" max="19" width="11" style="15" customWidth="1"/>
    <col min="20" max="21" width="11" style="15" customWidth="1" outlineLevel="1"/>
    <col min="22" max="22" width="12" style="15" customWidth="1" outlineLevel="1"/>
    <col min="23" max="23" width="12" style="15" customWidth="1"/>
    <col min="24" max="24" width="10.42578125" style="15" customWidth="1"/>
    <col min="25" max="25" width="9.7109375" style="15" customWidth="1" outlineLevel="1"/>
    <col min="26" max="26" width="10.140625" style="15" customWidth="1" outlineLevel="1"/>
    <col min="27" max="27" width="9.7109375" style="15" customWidth="1" outlineLevel="1"/>
    <col min="28" max="28" width="10.42578125" style="15" customWidth="1"/>
    <col min="29" max="29" width="12.42578125" style="30" customWidth="1"/>
    <col min="30" max="30" width="20" style="30" customWidth="1"/>
    <col min="31" max="31" width="14.7109375" style="31" customWidth="1" outlineLevel="1"/>
    <col min="32" max="32" width="15.140625" style="32" customWidth="1" outlineLevel="1"/>
    <col min="33" max="33" width="18.42578125" style="31" customWidth="1" outlineLevel="1"/>
    <col min="34" max="34" width="16.7109375" style="32" customWidth="1" outlineLevel="1"/>
    <col min="35" max="35" width="17" style="33" customWidth="1"/>
    <col min="36" max="36" width="44" style="1" customWidth="1" outlineLevel="2"/>
    <col min="37" max="16384" width="12.42578125" style="1"/>
  </cols>
  <sheetData>
    <row r="1" spans="1:36" ht="33.75" customHeight="1" x14ac:dyDescent="0.2">
      <c r="A1" s="40" t="s">
        <v>0</v>
      </c>
      <c r="B1" s="83" t="s">
        <v>1</v>
      </c>
      <c r="C1" s="83"/>
      <c r="D1" s="83"/>
      <c r="E1" s="83"/>
      <c r="F1" s="83"/>
      <c r="G1" s="84">
        <v>2022</v>
      </c>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row>
    <row r="2" spans="1:36" ht="63.95" customHeight="1" x14ac:dyDescent="0.2">
      <c r="A2" s="41" t="s">
        <v>2</v>
      </c>
      <c r="B2" s="41" t="s">
        <v>3</v>
      </c>
      <c r="C2" s="41" t="s">
        <v>4</v>
      </c>
      <c r="D2" s="41" t="s">
        <v>5</v>
      </c>
      <c r="E2" s="42" t="s">
        <v>6</v>
      </c>
      <c r="F2" s="41" t="s">
        <v>7</v>
      </c>
      <c r="G2" s="43" t="s">
        <v>8</v>
      </c>
      <c r="H2" s="55" t="s">
        <v>9</v>
      </c>
      <c r="I2" s="44" t="s">
        <v>10</v>
      </c>
      <c r="J2" s="44" t="s">
        <v>11</v>
      </c>
      <c r="K2" s="45" t="s">
        <v>12</v>
      </c>
      <c r="L2" s="44" t="s">
        <v>13</v>
      </c>
      <c r="M2" s="85" t="s">
        <v>14</v>
      </c>
      <c r="N2" s="85"/>
      <c r="O2" s="46">
        <v>44621</v>
      </c>
      <c r="P2" s="46">
        <v>44713</v>
      </c>
      <c r="Q2" s="46">
        <v>44805</v>
      </c>
      <c r="R2" s="46">
        <v>44896</v>
      </c>
      <c r="S2" s="47" t="s">
        <v>15</v>
      </c>
      <c r="T2" s="47" t="s">
        <v>16</v>
      </c>
      <c r="U2" s="47" t="s">
        <v>17</v>
      </c>
      <c r="V2" s="47" t="s">
        <v>18</v>
      </c>
      <c r="W2" s="47" t="s">
        <v>19</v>
      </c>
      <c r="X2" s="41" t="s">
        <v>20</v>
      </c>
      <c r="Y2" s="41" t="s">
        <v>21</v>
      </c>
      <c r="Z2" s="41" t="s">
        <v>22</v>
      </c>
      <c r="AA2" s="41" t="s">
        <v>23</v>
      </c>
      <c r="AB2" s="41" t="s">
        <v>24</v>
      </c>
      <c r="AC2" s="44" t="s">
        <v>25</v>
      </c>
      <c r="AD2" s="44" t="s">
        <v>26</v>
      </c>
      <c r="AE2" s="41" t="s">
        <v>27</v>
      </c>
      <c r="AF2" s="41" t="s">
        <v>28</v>
      </c>
      <c r="AG2" s="41" t="s">
        <v>29</v>
      </c>
      <c r="AH2" s="41" t="s">
        <v>30</v>
      </c>
      <c r="AI2" s="44" t="s">
        <v>31</v>
      </c>
      <c r="AJ2" s="43" t="s">
        <v>32</v>
      </c>
    </row>
    <row r="3" spans="1:36" ht="30" customHeight="1" x14ac:dyDescent="0.2">
      <c r="A3" s="86" t="s">
        <v>33</v>
      </c>
      <c r="B3" s="87" t="s">
        <v>34</v>
      </c>
      <c r="C3" s="88">
        <v>1</v>
      </c>
      <c r="D3" s="89" t="s">
        <v>35</v>
      </c>
      <c r="E3" s="90">
        <v>1</v>
      </c>
      <c r="F3" s="75" t="s">
        <v>36</v>
      </c>
      <c r="G3" s="75" t="s">
        <v>37</v>
      </c>
      <c r="H3" s="76">
        <v>1</v>
      </c>
      <c r="I3" s="75" t="s">
        <v>38</v>
      </c>
      <c r="J3" s="75" t="s">
        <v>39</v>
      </c>
      <c r="K3" s="92">
        <f>AA3</f>
        <v>0.23</v>
      </c>
      <c r="L3" s="72" t="s">
        <v>40</v>
      </c>
      <c r="M3" s="73">
        <v>0.2</v>
      </c>
      <c r="N3" s="48" t="s">
        <v>41</v>
      </c>
      <c r="O3" s="49">
        <v>1</v>
      </c>
      <c r="P3" s="49">
        <v>1</v>
      </c>
      <c r="Q3" s="49">
        <v>1</v>
      </c>
      <c r="R3" s="49">
        <v>1</v>
      </c>
      <c r="S3" s="50">
        <f>SUM(O3:O3)*M3</f>
        <v>0.2</v>
      </c>
      <c r="T3" s="50">
        <f>SUM(P3:P3)*M3</f>
        <v>0.2</v>
      </c>
      <c r="U3" s="50">
        <f>SUM(Q3:Q3)*M3</f>
        <v>0.2</v>
      </c>
      <c r="V3" s="50">
        <f>SUM(R3:R3)*M3</f>
        <v>0.2</v>
      </c>
      <c r="W3" s="50">
        <f>MAX(S3:V3)</f>
        <v>0.2</v>
      </c>
      <c r="X3" s="78">
        <f>+S4+S6+S8+S10</f>
        <v>0</v>
      </c>
      <c r="Y3" s="78">
        <f>+T4+T6+T8+T10</f>
        <v>0.16799999999999998</v>
      </c>
      <c r="Z3" s="78">
        <f>+U4+U6+U8+U10</f>
        <v>0.2</v>
      </c>
      <c r="AA3" s="78">
        <f>+V4+V6+V8+V10</f>
        <v>0.23</v>
      </c>
      <c r="AB3" s="78">
        <f>MAX(X3:AA10)</f>
        <v>0.23</v>
      </c>
      <c r="AC3" s="79" t="s">
        <v>42</v>
      </c>
      <c r="AD3" s="74" t="s">
        <v>43</v>
      </c>
      <c r="AE3" s="71" t="str">
        <f>+IF(Q4&gt;Q3,"SUPERADA",IF(Q4=Q3,"EQUILIBRADA",IF(Q4&lt;Q3,"PARA MEJORAR")))</f>
        <v>PARA MEJORAR</v>
      </c>
      <c r="AF3" s="74" t="str">
        <f>IF(COUNTIF(AE3:AE10,"PARA MEJORAR")&gt;1,"PARA MEJORAR","BIEN")</f>
        <v>PARA MEJORAR</v>
      </c>
      <c r="AG3" s="94" t="str">
        <f>IF(COUNTIF(AF3:AF50,"PARA MEJORAR")&gt;=1,"PARA MEJORAR","BIEN")</f>
        <v>PARA MEJORAR</v>
      </c>
      <c r="AH3" s="74" t="str">
        <f>IF(COUNTIF(AG3:AG100,"PARA MEJORAR")&gt;=1,"PARA MEJORAR","BIEN")</f>
        <v>PARA MEJORAR</v>
      </c>
      <c r="AI3" s="95" t="s">
        <v>44</v>
      </c>
      <c r="AJ3" s="75"/>
    </row>
    <row r="4" spans="1:36" ht="30" customHeight="1" x14ac:dyDescent="0.2">
      <c r="A4" s="86"/>
      <c r="B4" s="87"/>
      <c r="C4" s="88"/>
      <c r="D4" s="89"/>
      <c r="E4" s="90"/>
      <c r="F4" s="75"/>
      <c r="G4" s="75"/>
      <c r="H4" s="76"/>
      <c r="I4" s="75"/>
      <c r="J4" s="75"/>
      <c r="K4" s="93"/>
      <c r="L4" s="72"/>
      <c r="M4" s="73"/>
      <c r="N4" s="51" t="s">
        <v>45</v>
      </c>
      <c r="O4" s="52">
        <v>0</v>
      </c>
      <c r="P4" s="52">
        <v>0.7</v>
      </c>
      <c r="Q4" s="52">
        <v>0.7</v>
      </c>
      <c r="R4" s="52">
        <v>0.75</v>
      </c>
      <c r="S4" s="53">
        <f>SUM(O4:O4)*M3</f>
        <v>0</v>
      </c>
      <c r="T4" s="53">
        <f>SUM(P4:P4)*M3</f>
        <v>0.13999999999999999</v>
      </c>
      <c r="U4" s="53">
        <f>SUM(Q4:Q4)*M3</f>
        <v>0.13999999999999999</v>
      </c>
      <c r="V4" s="53">
        <f>SUM(R4:R4)*M3</f>
        <v>0.15000000000000002</v>
      </c>
      <c r="W4" s="53">
        <f>MAX(S4:V4)</f>
        <v>0.15000000000000002</v>
      </c>
      <c r="X4" s="78"/>
      <c r="Y4" s="78"/>
      <c r="Z4" s="78"/>
      <c r="AA4" s="78"/>
      <c r="AB4" s="78"/>
      <c r="AC4" s="79"/>
      <c r="AD4" s="74"/>
      <c r="AE4" s="71"/>
      <c r="AF4" s="74"/>
      <c r="AG4" s="94"/>
      <c r="AH4" s="74"/>
      <c r="AI4" s="95"/>
      <c r="AJ4" s="75"/>
    </row>
    <row r="5" spans="1:36" ht="30" customHeight="1" x14ac:dyDescent="0.2">
      <c r="A5" s="86"/>
      <c r="B5" s="87"/>
      <c r="C5" s="88"/>
      <c r="D5" s="89"/>
      <c r="E5" s="90"/>
      <c r="F5" s="75"/>
      <c r="G5" s="75"/>
      <c r="H5" s="76"/>
      <c r="I5" s="75"/>
      <c r="J5" s="75"/>
      <c r="K5" s="93"/>
      <c r="L5" s="72" t="s">
        <v>46</v>
      </c>
      <c r="M5" s="73">
        <v>0.2</v>
      </c>
      <c r="N5" s="48" t="s">
        <v>41</v>
      </c>
      <c r="O5" s="49">
        <v>0</v>
      </c>
      <c r="P5" s="49">
        <v>0.5</v>
      </c>
      <c r="Q5" s="49">
        <v>1</v>
      </c>
      <c r="R5" s="49">
        <v>1</v>
      </c>
      <c r="S5" s="50">
        <f>SUM(O5:O5)*M5</f>
        <v>0</v>
      </c>
      <c r="T5" s="50">
        <f>SUM(P5:P5)*M5</f>
        <v>0.1</v>
      </c>
      <c r="U5" s="50">
        <f t="shared" ref="U5" si="0">SUM(Q5:Q5)*M5</f>
        <v>0.2</v>
      </c>
      <c r="V5" s="50">
        <f>SUM(R5:R5)*M5</f>
        <v>0.2</v>
      </c>
      <c r="W5" s="50">
        <f t="shared" ref="W5:W68" si="1">MAX(S5:V5)</f>
        <v>0.2</v>
      </c>
      <c r="X5" s="78"/>
      <c r="Y5" s="78"/>
      <c r="Z5" s="78"/>
      <c r="AA5" s="78"/>
      <c r="AB5" s="78"/>
      <c r="AC5" s="79"/>
      <c r="AD5" s="74"/>
      <c r="AE5" s="71" t="str">
        <f t="shared" ref="AE5" si="2">+IF(Q6&gt;Q5,"SUPERADA",IF(Q6=Q5,"EQUILIBRADA",IF(Q6&lt;Q5,"PARA MEJORAR")))</f>
        <v>PARA MEJORAR</v>
      </c>
      <c r="AF5" s="74"/>
      <c r="AG5" s="94"/>
      <c r="AH5" s="74"/>
      <c r="AI5" s="95"/>
      <c r="AJ5" s="75"/>
    </row>
    <row r="6" spans="1:36" ht="30" customHeight="1" x14ac:dyDescent="0.2">
      <c r="A6" s="86"/>
      <c r="B6" s="87"/>
      <c r="C6" s="88"/>
      <c r="D6" s="89"/>
      <c r="E6" s="90"/>
      <c r="F6" s="75"/>
      <c r="G6" s="75"/>
      <c r="H6" s="76"/>
      <c r="I6" s="75"/>
      <c r="J6" s="75"/>
      <c r="K6" s="93"/>
      <c r="L6" s="72"/>
      <c r="M6" s="73"/>
      <c r="N6" s="51" t="s">
        <v>45</v>
      </c>
      <c r="O6" s="52">
        <v>0</v>
      </c>
      <c r="P6" s="52">
        <v>0</v>
      </c>
      <c r="Q6" s="52">
        <v>0.02</v>
      </c>
      <c r="R6" s="52">
        <v>0.09</v>
      </c>
      <c r="S6" s="53">
        <f>SUM(O6:O6)*M5</f>
        <v>0</v>
      </c>
      <c r="T6" s="53">
        <f>SUM(P6:P6)*M5</f>
        <v>0</v>
      </c>
      <c r="U6" s="53">
        <f t="shared" ref="U6" si="3">SUM(Q6:Q6)*M5</f>
        <v>4.0000000000000001E-3</v>
      </c>
      <c r="V6" s="53">
        <f>SUM(R6:R6)*M5</f>
        <v>1.7999999999999999E-2</v>
      </c>
      <c r="W6" s="53">
        <f t="shared" si="1"/>
        <v>1.7999999999999999E-2</v>
      </c>
      <c r="X6" s="78"/>
      <c r="Y6" s="78"/>
      <c r="Z6" s="78"/>
      <c r="AA6" s="78"/>
      <c r="AB6" s="78"/>
      <c r="AC6" s="79"/>
      <c r="AD6" s="74"/>
      <c r="AE6" s="71"/>
      <c r="AF6" s="74"/>
      <c r="AG6" s="94"/>
      <c r="AH6" s="74"/>
      <c r="AI6" s="95"/>
      <c r="AJ6" s="75"/>
    </row>
    <row r="7" spans="1:36" ht="30" customHeight="1" x14ac:dyDescent="0.2">
      <c r="A7" s="86"/>
      <c r="B7" s="87"/>
      <c r="C7" s="88"/>
      <c r="D7" s="89"/>
      <c r="E7" s="90"/>
      <c r="F7" s="75"/>
      <c r="G7" s="75"/>
      <c r="H7" s="76"/>
      <c r="I7" s="75"/>
      <c r="J7" s="75"/>
      <c r="K7" s="93"/>
      <c r="L7" s="72" t="s">
        <v>47</v>
      </c>
      <c r="M7" s="73">
        <v>0.4</v>
      </c>
      <c r="N7" s="48" t="s">
        <v>41</v>
      </c>
      <c r="O7" s="49">
        <v>0</v>
      </c>
      <c r="P7" s="49">
        <v>0.3</v>
      </c>
      <c r="Q7" s="49">
        <v>0.7</v>
      </c>
      <c r="R7" s="49">
        <v>1</v>
      </c>
      <c r="S7" s="50">
        <f>SUM(O7:O7)*M7</f>
        <v>0</v>
      </c>
      <c r="T7" s="50">
        <f>SUM(P7:P7)*M7</f>
        <v>0.12</v>
      </c>
      <c r="U7" s="50">
        <f t="shared" ref="U7" si="4">SUM(Q7:Q7)*M7</f>
        <v>0.27999999999999997</v>
      </c>
      <c r="V7" s="50">
        <f>SUM(R7:R7)*M7</f>
        <v>0.4</v>
      </c>
      <c r="W7" s="50">
        <f t="shared" si="1"/>
        <v>0.4</v>
      </c>
      <c r="X7" s="78"/>
      <c r="Y7" s="78"/>
      <c r="Z7" s="78"/>
      <c r="AA7" s="78"/>
      <c r="AB7" s="78"/>
      <c r="AC7" s="79"/>
      <c r="AD7" s="74"/>
      <c r="AE7" s="71" t="str">
        <f t="shared" ref="AE7" si="5">+IF(Q8&gt;Q7,"SUPERADA",IF(Q8=Q7,"EQUILIBRADA",IF(Q8&lt;Q7,"PARA MEJORAR")))</f>
        <v>PARA MEJORAR</v>
      </c>
      <c r="AF7" s="74"/>
      <c r="AG7" s="94"/>
      <c r="AH7" s="74"/>
      <c r="AI7" s="95"/>
      <c r="AJ7" s="75"/>
    </row>
    <row r="8" spans="1:36" ht="30" customHeight="1" x14ac:dyDescent="0.2">
      <c r="A8" s="86"/>
      <c r="B8" s="87"/>
      <c r="C8" s="88"/>
      <c r="D8" s="89"/>
      <c r="E8" s="90"/>
      <c r="F8" s="75"/>
      <c r="G8" s="75"/>
      <c r="H8" s="76"/>
      <c r="I8" s="75"/>
      <c r="J8" s="75"/>
      <c r="K8" s="93"/>
      <c r="L8" s="72"/>
      <c r="M8" s="73"/>
      <c r="N8" s="51" t="s">
        <v>45</v>
      </c>
      <c r="O8" s="52">
        <v>0</v>
      </c>
      <c r="P8" s="52">
        <v>7.0000000000000007E-2</v>
      </c>
      <c r="Q8" s="52">
        <v>0.14000000000000001</v>
      </c>
      <c r="R8" s="52">
        <v>0.15</v>
      </c>
      <c r="S8" s="53">
        <f>SUM(O8:O8)*M7</f>
        <v>0</v>
      </c>
      <c r="T8" s="53">
        <f>SUM(P8:P8)*M7</f>
        <v>2.8000000000000004E-2</v>
      </c>
      <c r="U8" s="53">
        <f t="shared" ref="U8" si="6">SUM(Q8:Q8)*M7</f>
        <v>5.6000000000000008E-2</v>
      </c>
      <c r="V8" s="53">
        <f>SUM(R8:R8)*M7</f>
        <v>0.06</v>
      </c>
      <c r="W8" s="53">
        <f t="shared" si="1"/>
        <v>0.06</v>
      </c>
      <c r="X8" s="78"/>
      <c r="Y8" s="78"/>
      <c r="Z8" s="78"/>
      <c r="AA8" s="78"/>
      <c r="AB8" s="78"/>
      <c r="AC8" s="79"/>
      <c r="AD8" s="74"/>
      <c r="AE8" s="71"/>
      <c r="AF8" s="74"/>
      <c r="AG8" s="94"/>
      <c r="AH8" s="74"/>
      <c r="AI8" s="95"/>
      <c r="AJ8" s="75"/>
    </row>
    <row r="9" spans="1:36" ht="30" customHeight="1" x14ac:dyDescent="0.2">
      <c r="A9" s="86"/>
      <c r="B9" s="87"/>
      <c r="C9" s="88"/>
      <c r="D9" s="89"/>
      <c r="E9" s="90"/>
      <c r="F9" s="75"/>
      <c r="G9" s="75"/>
      <c r="H9" s="76"/>
      <c r="I9" s="75"/>
      <c r="J9" s="75"/>
      <c r="K9" s="93"/>
      <c r="L9" s="72" t="s">
        <v>48</v>
      </c>
      <c r="M9" s="73">
        <v>0.2</v>
      </c>
      <c r="N9" s="48" t="s">
        <v>41</v>
      </c>
      <c r="O9" s="49">
        <v>0</v>
      </c>
      <c r="P9" s="49">
        <v>0.3</v>
      </c>
      <c r="Q9" s="49">
        <v>0.7</v>
      </c>
      <c r="R9" s="49">
        <v>1</v>
      </c>
      <c r="S9" s="50">
        <f>SUM(O9:O9)*M9</f>
        <v>0</v>
      </c>
      <c r="T9" s="50">
        <f>SUM(P9:P9)*M9</f>
        <v>0.06</v>
      </c>
      <c r="U9" s="50">
        <f t="shared" ref="U9" si="7">SUM(Q9:Q9)*M9</f>
        <v>0.13999999999999999</v>
      </c>
      <c r="V9" s="50">
        <f>SUM(R9:R9)*M9</f>
        <v>0.2</v>
      </c>
      <c r="W9" s="50">
        <f t="shared" si="1"/>
        <v>0.2</v>
      </c>
      <c r="X9" s="78"/>
      <c r="Y9" s="78"/>
      <c r="Z9" s="78"/>
      <c r="AA9" s="78"/>
      <c r="AB9" s="78"/>
      <c r="AC9" s="79"/>
      <c r="AD9" s="74"/>
      <c r="AE9" s="71" t="str">
        <f t="shared" ref="AE9" si="8">+IF(Q10&gt;Q9,"SUPERADA",IF(Q10=Q9,"EQUILIBRADA",IF(Q10&lt;Q9,"PARA MEJORAR")))</f>
        <v>PARA MEJORAR</v>
      </c>
      <c r="AF9" s="74"/>
      <c r="AG9" s="94"/>
      <c r="AH9" s="74"/>
      <c r="AI9" s="95"/>
      <c r="AJ9" s="75"/>
    </row>
    <row r="10" spans="1:36" ht="30" customHeight="1" x14ac:dyDescent="0.2">
      <c r="A10" s="86"/>
      <c r="B10" s="87"/>
      <c r="C10" s="88"/>
      <c r="D10" s="89"/>
      <c r="E10" s="90"/>
      <c r="F10" s="75"/>
      <c r="G10" s="75"/>
      <c r="H10" s="76"/>
      <c r="I10" s="75"/>
      <c r="J10" s="75"/>
      <c r="K10" s="93"/>
      <c r="L10" s="72"/>
      <c r="M10" s="73"/>
      <c r="N10" s="51" t="s">
        <v>45</v>
      </c>
      <c r="O10" s="52">
        <v>0</v>
      </c>
      <c r="P10" s="52">
        <v>0</v>
      </c>
      <c r="Q10" s="52">
        <v>0</v>
      </c>
      <c r="R10" s="52">
        <v>0.01</v>
      </c>
      <c r="S10" s="53">
        <f>SUM(O10:O10)*M9</f>
        <v>0</v>
      </c>
      <c r="T10" s="53">
        <f>SUM(P10:P10)*M9</f>
        <v>0</v>
      </c>
      <c r="U10" s="53">
        <f t="shared" ref="U10" si="9">SUM(Q10:Q10)*M9</f>
        <v>0</v>
      </c>
      <c r="V10" s="53">
        <f>SUM(R10:R10)*M9</f>
        <v>2E-3</v>
      </c>
      <c r="W10" s="53">
        <f t="shared" si="1"/>
        <v>2E-3</v>
      </c>
      <c r="X10" s="78"/>
      <c r="Y10" s="78"/>
      <c r="Z10" s="78"/>
      <c r="AA10" s="78"/>
      <c r="AB10" s="78"/>
      <c r="AC10" s="79"/>
      <c r="AD10" s="74"/>
      <c r="AE10" s="71"/>
      <c r="AF10" s="74"/>
      <c r="AG10" s="94"/>
      <c r="AH10" s="74"/>
      <c r="AI10" s="95"/>
      <c r="AJ10" s="75"/>
    </row>
    <row r="11" spans="1:36" ht="30" customHeight="1" x14ac:dyDescent="0.2">
      <c r="A11" s="86"/>
      <c r="B11" s="87"/>
      <c r="C11" s="88"/>
      <c r="D11" s="89"/>
      <c r="E11" s="90"/>
      <c r="F11" s="75"/>
      <c r="G11" s="75" t="s">
        <v>49</v>
      </c>
      <c r="H11" s="76">
        <v>2</v>
      </c>
      <c r="I11" s="75" t="s">
        <v>50</v>
      </c>
      <c r="J11" s="75" t="s">
        <v>51</v>
      </c>
      <c r="K11" s="91">
        <f>AA11</f>
        <v>0.5</v>
      </c>
      <c r="L11" s="82" t="s">
        <v>52</v>
      </c>
      <c r="M11" s="73">
        <v>0.1</v>
      </c>
      <c r="N11" s="48" t="s">
        <v>41</v>
      </c>
      <c r="O11" s="49">
        <v>0.3</v>
      </c>
      <c r="P11" s="49">
        <v>1</v>
      </c>
      <c r="Q11" s="49">
        <v>1</v>
      </c>
      <c r="R11" s="49">
        <v>1</v>
      </c>
      <c r="S11" s="50">
        <f>SUM(O11:O11)*M11</f>
        <v>0.03</v>
      </c>
      <c r="T11" s="50">
        <f>SUM(P11:P11)*M11</f>
        <v>0.1</v>
      </c>
      <c r="U11" s="50">
        <f t="shared" ref="U11" si="10">SUM(Q11:Q11)*M11</f>
        <v>0.1</v>
      </c>
      <c r="V11" s="50">
        <f>SUM(R11:R11)*M11</f>
        <v>0.1</v>
      </c>
      <c r="W11" s="50">
        <f t="shared" si="1"/>
        <v>0.1</v>
      </c>
      <c r="X11" s="80">
        <f>+S12+S14+S16+S18+S20+S22</f>
        <v>0.03</v>
      </c>
      <c r="Y11" s="80">
        <f>+T12+T14+T16+T18+T20+T22</f>
        <v>0.32</v>
      </c>
      <c r="Z11" s="80">
        <f>+U12+U14+U16+U18+U20+U22</f>
        <v>0.5</v>
      </c>
      <c r="AA11" s="80">
        <f>+V12+V14+V16+V18+V20+V22</f>
        <v>0.5</v>
      </c>
      <c r="AB11" s="80">
        <f>MAX(X11:AA22)</f>
        <v>0.5</v>
      </c>
      <c r="AC11" s="79"/>
      <c r="AD11" s="74" t="s">
        <v>53</v>
      </c>
      <c r="AE11" s="71" t="str">
        <f t="shared" ref="AE11" si="11">+IF(Q12&gt;Q11,"SUPERADA",IF(Q12=Q11,"EQUILIBRADA",IF(Q12&lt;Q11,"PARA MEJORAR")))</f>
        <v>EQUILIBRADA</v>
      </c>
      <c r="AF11" s="96" t="str">
        <f>IF(COUNTIF(AE11:AE22,"PARA MEJORAR")&gt;1,"PARA MEJORAR","BIEN")</f>
        <v>BIEN</v>
      </c>
      <c r="AG11" s="94"/>
      <c r="AH11" s="74"/>
      <c r="AI11" s="95"/>
      <c r="AJ11" s="75"/>
    </row>
    <row r="12" spans="1:36" ht="30" customHeight="1" x14ac:dyDescent="0.2">
      <c r="A12" s="86"/>
      <c r="B12" s="87"/>
      <c r="C12" s="88"/>
      <c r="D12" s="89"/>
      <c r="E12" s="90"/>
      <c r="F12" s="75"/>
      <c r="G12" s="75"/>
      <c r="H12" s="76"/>
      <c r="I12" s="75"/>
      <c r="J12" s="75"/>
      <c r="K12" s="91"/>
      <c r="L12" s="82"/>
      <c r="M12" s="73"/>
      <c r="N12" s="51" t="s">
        <v>45</v>
      </c>
      <c r="O12" s="52">
        <v>0.3</v>
      </c>
      <c r="P12" s="52">
        <v>1</v>
      </c>
      <c r="Q12" s="52">
        <v>1</v>
      </c>
      <c r="R12" s="52">
        <v>1</v>
      </c>
      <c r="S12" s="53">
        <f>SUM(O12:O12)*M11</f>
        <v>0.03</v>
      </c>
      <c r="T12" s="53">
        <f>SUM(P12:P12)*M11</f>
        <v>0.1</v>
      </c>
      <c r="U12" s="53">
        <f t="shared" ref="U12" si="12">SUM(Q12:Q12)*M11</f>
        <v>0.1</v>
      </c>
      <c r="V12" s="53">
        <f>SUM(R12:R12)*M11</f>
        <v>0.1</v>
      </c>
      <c r="W12" s="53">
        <f t="shared" si="1"/>
        <v>0.1</v>
      </c>
      <c r="X12" s="80"/>
      <c r="Y12" s="80"/>
      <c r="Z12" s="80"/>
      <c r="AA12" s="80"/>
      <c r="AB12" s="80"/>
      <c r="AC12" s="79"/>
      <c r="AD12" s="74"/>
      <c r="AE12" s="71"/>
      <c r="AF12" s="96"/>
      <c r="AG12" s="94"/>
      <c r="AH12" s="74"/>
      <c r="AI12" s="95"/>
      <c r="AJ12" s="75"/>
    </row>
    <row r="13" spans="1:36" ht="30" customHeight="1" x14ac:dyDescent="0.2">
      <c r="A13" s="86"/>
      <c r="B13" s="87"/>
      <c r="C13" s="88"/>
      <c r="D13" s="89"/>
      <c r="E13" s="90"/>
      <c r="F13" s="75"/>
      <c r="G13" s="75"/>
      <c r="H13" s="76"/>
      <c r="I13" s="75"/>
      <c r="J13" s="75"/>
      <c r="K13" s="91"/>
      <c r="L13" s="82" t="s">
        <v>54</v>
      </c>
      <c r="M13" s="73">
        <v>0.2</v>
      </c>
      <c r="N13" s="48" t="s">
        <v>41</v>
      </c>
      <c r="O13" s="49">
        <v>0</v>
      </c>
      <c r="P13" s="49">
        <v>0.7</v>
      </c>
      <c r="Q13" s="49">
        <v>1</v>
      </c>
      <c r="R13" s="49">
        <v>1</v>
      </c>
      <c r="S13" s="50">
        <f>SUM(O13:O13)*M13</f>
        <v>0</v>
      </c>
      <c r="T13" s="50">
        <f>SUM(P13:P13)*M13</f>
        <v>0.13999999999999999</v>
      </c>
      <c r="U13" s="50">
        <f t="shared" ref="U13" si="13">SUM(Q13:Q13)*M13</f>
        <v>0.2</v>
      </c>
      <c r="V13" s="50">
        <f>SUM(R13:R13)*M13</f>
        <v>0.2</v>
      </c>
      <c r="W13" s="50">
        <f t="shared" si="1"/>
        <v>0.2</v>
      </c>
      <c r="X13" s="80"/>
      <c r="Y13" s="80"/>
      <c r="Z13" s="80"/>
      <c r="AA13" s="80"/>
      <c r="AB13" s="80"/>
      <c r="AC13" s="79"/>
      <c r="AD13" s="74"/>
      <c r="AE13" s="71" t="str">
        <f t="shared" ref="AE13" si="14">+IF(Q14&gt;Q13,"SUPERADA",IF(Q14=Q13,"EQUILIBRADA",IF(Q14&lt;Q13,"PARA MEJORAR")))</f>
        <v>EQUILIBRADA</v>
      </c>
      <c r="AF13" s="96"/>
      <c r="AG13" s="94"/>
      <c r="AH13" s="74"/>
      <c r="AI13" s="95"/>
      <c r="AJ13" s="75"/>
    </row>
    <row r="14" spans="1:36" ht="30" customHeight="1" x14ac:dyDescent="0.2">
      <c r="A14" s="86"/>
      <c r="B14" s="87"/>
      <c r="C14" s="88"/>
      <c r="D14" s="89"/>
      <c r="E14" s="90"/>
      <c r="F14" s="75"/>
      <c r="G14" s="75"/>
      <c r="H14" s="76"/>
      <c r="I14" s="75"/>
      <c r="J14" s="75"/>
      <c r="K14" s="91"/>
      <c r="L14" s="82"/>
      <c r="M14" s="73"/>
      <c r="N14" s="51" t="s">
        <v>45</v>
      </c>
      <c r="O14" s="52">
        <v>0</v>
      </c>
      <c r="P14" s="52">
        <v>0.6</v>
      </c>
      <c r="Q14" s="52">
        <v>1</v>
      </c>
      <c r="R14" s="52">
        <v>1</v>
      </c>
      <c r="S14" s="53">
        <f>SUM(O14:O14)*M13</f>
        <v>0</v>
      </c>
      <c r="T14" s="53">
        <f>SUM(P14:P14)*M13</f>
        <v>0.12</v>
      </c>
      <c r="U14" s="53">
        <f t="shared" ref="U14" si="15">SUM(Q14:Q14)*M13</f>
        <v>0.2</v>
      </c>
      <c r="V14" s="53">
        <f>SUM(R14:R14)*M13</f>
        <v>0.2</v>
      </c>
      <c r="W14" s="53">
        <f t="shared" si="1"/>
        <v>0.2</v>
      </c>
      <c r="X14" s="80"/>
      <c r="Y14" s="80"/>
      <c r="Z14" s="80"/>
      <c r="AA14" s="80"/>
      <c r="AB14" s="80"/>
      <c r="AC14" s="79"/>
      <c r="AD14" s="74"/>
      <c r="AE14" s="71"/>
      <c r="AF14" s="96"/>
      <c r="AG14" s="94"/>
      <c r="AH14" s="74"/>
      <c r="AI14" s="95"/>
      <c r="AJ14" s="75"/>
    </row>
    <row r="15" spans="1:36" ht="30" customHeight="1" x14ac:dyDescent="0.2">
      <c r="A15" s="86"/>
      <c r="B15" s="87"/>
      <c r="C15" s="88"/>
      <c r="D15" s="89"/>
      <c r="E15" s="90"/>
      <c r="F15" s="75"/>
      <c r="G15" s="75"/>
      <c r="H15" s="76"/>
      <c r="I15" s="75"/>
      <c r="J15" s="75"/>
      <c r="K15" s="91"/>
      <c r="L15" s="82" t="s">
        <v>55</v>
      </c>
      <c r="M15" s="73">
        <v>0.2</v>
      </c>
      <c r="N15" s="48" t="s">
        <v>41</v>
      </c>
      <c r="O15" s="49">
        <v>0</v>
      </c>
      <c r="P15" s="49">
        <v>0.5</v>
      </c>
      <c r="Q15" s="49">
        <v>1</v>
      </c>
      <c r="R15" s="49">
        <v>1</v>
      </c>
      <c r="S15" s="50">
        <f>SUM(O15:O15)*M15</f>
        <v>0</v>
      </c>
      <c r="T15" s="50">
        <f>SUM(P15:P15)*M15</f>
        <v>0.1</v>
      </c>
      <c r="U15" s="50">
        <f t="shared" ref="U15" si="16">SUM(Q15:Q15)*M15</f>
        <v>0.2</v>
      </c>
      <c r="V15" s="50">
        <f>SUM(R15:R15)*M15</f>
        <v>0.2</v>
      </c>
      <c r="W15" s="50">
        <f t="shared" si="1"/>
        <v>0.2</v>
      </c>
      <c r="X15" s="80"/>
      <c r="Y15" s="80"/>
      <c r="Z15" s="80"/>
      <c r="AA15" s="80"/>
      <c r="AB15" s="80"/>
      <c r="AC15" s="79"/>
      <c r="AD15" s="74"/>
      <c r="AE15" s="71" t="str">
        <f t="shared" ref="AE15" si="17">+IF(Q16&gt;Q15,"SUPERADA",IF(Q16=Q15,"EQUILIBRADA",IF(Q16&lt;Q15,"PARA MEJORAR")))</f>
        <v>EQUILIBRADA</v>
      </c>
      <c r="AF15" s="96"/>
      <c r="AG15" s="94"/>
      <c r="AH15" s="74"/>
      <c r="AI15" s="95"/>
      <c r="AJ15" s="75"/>
    </row>
    <row r="16" spans="1:36" ht="30" customHeight="1" x14ac:dyDescent="0.2">
      <c r="A16" s="86"/>
      <c r="B16" s="87"/>
      <c r="C16" s="88"/>
      <c r="D16" s="89"/>
      <c r="E16" s="90"/>
      <c r="F16" s="75"/>
      <c r="G16" s="75"/>
      <c r="H16" s="76"/>
      <c r="I16" s="75"/>
      <c r="J16" s="75"/>
      <c r="K16" s="91"/>
      <c r="L16" s="82"/>
      <c r="M16" s="73"/>
      <c r="N16" s="51" t="s">
        <v>45</v>
      </c>
      <c r="O16" s="52">
        <v>0</v>
      </c>
      <c r="P16" s="52">
        <v>0.5</v>
      </c>
      <c r="Q16" s="52">
        <v>1</v>
      </c>
      <c r="R16" s="52">
        <v>1</v>
      </c>
      <c r="S16" s="53">
        <f>SUM(O16:O16)*M15</f>
        <v>0</v>
      </c>
      <c r="T16" s="53">
        <f>SUM(P16:P16)*M15</f>
        <v>0.1</v>
      </c>
      <c r="U16" s="53">
        <f t="shared" ref="U16" si="18">SUM(Q16:Q16)*M15</f>
        <v>0.2</v>
      </c>
      <c r="V16" s="53">
        <f>SUM(R16:R16)*M15</f>
        <v>0.2</v>
      </c>
      <c r="W16" s="53">
        <f t="shared" si="1"/>
        <v>0.2</v>
      </c>
      <c r="X16" s="80"/>
      <c r="Y16" s="80"/>
      <c r="Z16" s="80"/>
      <c r="AA16" s="80"/>
      <c r="AB16" s="80"/>
      <c r="AC16" s="79"/>
      <c r="AD16" s="74"/>
      <c r="AE16" s="71"/>
      <c r="AF16" s="96"/>
      <c r="AG16" s="94"/>
      <c r="AH16" s="74"/>
      <c r="AI16" s="95"/>
      <c r="AJ16" s="75"/>
    </row>
    <row r="17" spans="1:36" ht="30" customHeight="1" x14ac:dyDescent="0.2">
      <c r="A17" s="86"/>
      <c r="B17" s="87"/>
      <c r="C17" s="88"/>
      <c r="D17" s="89"/>
      <c r="E17" s="90"/>
      <c r="F17" s="75"/>
      <c r="G17" s="75"/>
      <c r="H17" s="76"/>
      <c r="I17" s="75"/>
      <c r="J17" s="75"/>
      <c r="K17" s="91"/>
      <c r="L17" s="82" t="s">
        <v>56</v>
      </c>
      <c r="M17" s="73">
        <v>0.3</v>
      </c>
      <c r="N17" s="48" t="s">
        <v>41</v>
      </c>
      <c r="O17" s="49">
        <v>0</v>
      </c>
      <c r="P17" s="49">
        <v>0</v>
      </c>
      <c r="Q17" s="49">
        <v>0.5</v>
      </c>
      <c r="R17" s="49">
        <v>1</v>
      </c>
      <c r="S17" s="50">
        <f>SUM(O17:O17)*M17</f>
        <v>0</v>
      </c>
      <c r="T17" s="50">
        <f>SUM(P17:P17)*M17</f>
        <v>0</v>
      </c>
      <c r="U17" s="50">
        <f t="shared" ref="U17" si="19">SUM(Q17:Q17)*M17</f>
        <v>0.15</v>
      </c>
      <c r="V17" s="50">
        <f>SUM(R17:R17)*M17</f>
        <v>0.3</v>
      </c>
      <c r="W17" s="50">
        <f t="shared" si="1"/>
        <v>0.3</v>
      </c>
      <c r="X17" s="80"/>
      <c r="Y17" s="80"/>
      <c r="Z17" s="80"/>
      <c r="AA17" s="80"/>
      <c r="AB17" s="80"/>
      <c r="AC17" s="79"/>
      <c r="AD17" s="74"/>
      <c r="AE17" s="71" t="str">
        <f t="shared" ref="AE17" si="20">+IF(Q18&gt;Q17,"SUPERADA",IF(Q18=Q17,"EQUILIBRADA",IF(Q18&lt;Q17,"PARA MEJORAR")))</f>
        <v>PARA MEJORAR</v>
      </c>
      <c r="AF17" s="96"/>
      <c r="AG17" s="94"/>
      <c r="AH17" s="74"/>
      <c r="AI17" s="95"/>
      <c r="AJ17" s="75"/>
    </row>
    <row r="18" spans="1:36" ht="30" customHeight="1" x14ac:dyDescent="0.2">
      <c r="A18" s="86"/>
      <c r="B18" s="87"/>
      <c r="C18" s="88"/>
      <c r="D18" s="89"/>
      <c r="E18" s="90"/>
      <c r="F18" s="75"/>
      <c r="G18" s="75"/>
      <c r="H18" s="76"/>
      <c r="I18" s="75"/>
      <c r="J18" s="75"/>
      <c r="K18" s="91"/>
      <c r="L18" s="82"/>
      <c r="M18" s="73"/>
      <c r="N18" s="51" t="s">
        <v>45</v>
      </c>
      <c r="O18" s="52">
        <v>0</v>
      </c>
      <c r="P18" s="52">
        <v>0</v>
      </c>
      <c r="Q18" s="52">
        <v>0</v>
      </c>
      <c r="R18" s="52">
        <v>0</v>
      </c>
      <c r="S18" s="53">
        <f>SUM(O18:O18)*M17</f>
        <v>0</v>
      </c>
      <c r="T18" s="53">
        <f>SUM(P18:P18)*M17</f>
        <v>0</v>
      </c>
      <c r="U18" s="53">
        <f t="shared" ref="U18" si="21">SUM(Q18:Q18)*M17</f>
        <v>0</v>
      </c>
      <c r="V18" s="53">
        <f>SUM(R18:R18)*M17</f>
        <v>0</v>
      </c>
      <c r="W18" s="53">
        <f t="shared" si="1"/>
        <v>0</v>
      </c>
      <c r="X18" s="80"/>
      <c r="Y18" s="80"/>
      <c r="Z18" s="80"/>
      <c r="AA18" s="80"/>
      <c r="AB18" s="80"/>
      <c r="AC18" s="79"/>
      <c r="AD18" s="74"/>
      <c r="AE18" s="71"/>
      <c r="AF18" s="96"/>
      <c r="AG18" s="94"/>
      <c r="AH18" s="74"/>
      <c r="AI18" s="95"/>
      <c r="AJ18" s="75"/>
    </row>
    <row r="19" spans="1:36" ht="30" customHeight="1" x14ac:dyDescent="0.2">
      <c r="A19" s="86"/>
      <c r="B19" s="87"/>
      <c r="C19" s="88"/>
      <c r="D19" s="89"/>
      <c r="E19" s="90"/>
      <c r="F19" s="75"/>
      <c r="G19" s="75"/>
      <c r="H19" s="76"/>
      <c r="I19" s="75"/>
      <c r="J19" s="75"/>
      <c r="K19" s="91"/>
      <c r="L19" s="82" t="s">
        <v>57</v>
      </c>
      <c r="M19" s="73">
        <v>0.1</v>
      </c>
      <c r="N19" s="48" t="s">
        <v>41</v>
      </c>
      <c r="O19" s="49">
        <v>0</v>
      </c>
      <c r="P19" s="49">
        <v>0</v>
      </c>
      <c r="Q19" s="49">
        <v>0</v>
      </c>
      <c r="R19" s="49">
        <v>1</v>
      </c>
      <c r="S19" s="50">
        <f>SUM(O19:O19)*M19</f>
        <v>0</v>
      </c>
      <c r="T19" s="50">
        <f>SUM(P19:P19)*M19</f>
        <v>0</v>
      </c>
      <c r="U19" s="50">
        <f t="shared" ref="U19" si="22">SUM(Q19:Q19)*M19</f>
        <v>0</v>
      </c>
      <c r="V19" s="50">
        <f>SUM(R19:R19)*M19</f>
        <v>0.1</v>
      </c>
      <c r="W19" s="50">
        <f t="shared" si="1"/>
        <v>0.1</v>
      </c>
      <c r="X19" s="80"/>
      <c r="Y19" s="80"/>
      <c r="Z19" s="80"/>
      <c r="AA19" s="80"/>
      <c r="AB19" s="80"/>
      <c r="AC19" s="79"/>
      <c r="AD19" s="74"/>
      <c r="AE19" s="71" t="str">
        <f t="shared" ref="AE19" si="23">+IF(Q20&gt;Q19,"SUPERADA",IF(Q20=Q19,"EQUILIBRADA",IF(Q20&lt;Q19,"PARA MEJORAR")))</f>
        <v>EQUILIBRADA</v>
      </c>
      <c r="AF19" s="96"/>
      <c r="AG19" s="94"/>
      <c r="AH19" s="74"/>
      <c r="AI19" s="95"/>
      <c r="AJ19" s="75"/>
    </row>
    <row r="20" spans="1:36" ht="30" customHeight="1" x14ac:dyDescent="0.2">
      <c r="A20" s="86"/>
      <c r="B20" s="87"/>
      <c r="C20" s="88"/>
      <c r="D20" s="89"/>
      <c r="E20" s="90"/>
      <c r="F20" s="75"/>
      <c r="G20" s="75"/>
      <c r="H20" s="76"/>
      <c r="I20" s="75"/>
      <c r="J20" s="75"/>
      <c r="K20" s="91"/>
      <c r="L20" s="82"/>
      <c r="M20" s="73"/>
      <c r="N20" s="51" t="s">
        <v>45</v>
      </c>
      <c r="O20" s="52">
        <v>0</v>
      </c>
      <c r="P20" s="52">
        <v>0</v>
      </c>
      <c r="Q20" s="52">
        <v>0</v>
      </c>
      <c r="R20" s="52">
        <v>0</v>
      </c>
      <c r="S20" s="53">
        <f>SUM(O20:O20)*M19</f>
        <v>0</v>
      </c>
      <c r="T20" s="53">
        <f>SUM(P20:P20)*M19</f>
        <v>0</v>
      </c>
      <c r="U20" s="53">
        <f t="shared" ref="U20" si="24">SUM(Q20:Q20)*M19</f>
        <v>0</v>
      </c>
      <c r="V20" s="53">
        <f>SUM(R20:R20)*M19</f>
        <v>0</v>
      </c>
      <c r="W20" s="53">
        <f t="shared" si="1"/>
        <v>0</v>
      </c>
      <c r="X20" s="80"/>
      <c r="Y20" s="80"/>
      <c r="Z20" s="80"/>
      <c r="AA20" s="80"/>
      <c r="AB20" s="80"/>
      <c r="AC20" s="79"/>
      <c r="AD20" s="74"/>
      <c r="AE20" s="71"/>
      <c r="AF20" s="96"/>
      <c r="AG20" s="94"/>
      <c r="AH20" s="74"/>
      <c r="AI20" s="95"/>
      <c r="AJ20" s="75"/>
    </row>
    <row r="21" spans="1:36" ht="30" customHeight="1" x14ac:dyDescent="0.2">
      <c r="A21" s="86"/>
      <c r="B21" s="87"/>
      <c r="C21" s="88"/>
      <c r="D21" s="89"/>
      <c r="E21" s="90"/>
      <c r="F21" s="75"/>
      <c r="G21" s="75"/>
      <c r="H21" s="76"/>
      <c r="I21" s="75"/>
      <c r="J21" s="75"/>
      <c r="K21" s="91"/>
      <c r="L21" s="82" t="s">
        <v>58</v>
      </c>
      <c r="M21" s="73">
        <v>0.1</v>
      </c>
      <c r="N21" s="48" t="s">
        <v>41</v>
      </c>
      <c r="O21" s="49">
        <v>0</v>
      </c>
      <c r="P21" s="49">
        <v>0</v>
      </c>
      <c r="Q21" s="49">
        <v>0</v>
      </c>
      <c r="R21" s="49">
        <v>1</v>
      </c>
      <c r="S21" s="50">
        <f>SUM(O21:O21)*M21</f>
        <v>0</v>
      </c>
      <c r="T21" s="50">
        <f>SUM(P21:P21)*M21</f>
        <v>0</v>
      </c>
      <c r="U21" s="50">
        <f t="shared" ref="U21" si="25">SUM(Q21:Q21)*M21</f>
        <v>0</v>
      </c>
      <c r="V21" s="50">
        <f>SUM(R21:R21)*M21</f>
        <v>0.1</v>
      </c>
      <c r="W21" s="50">
        <f t="shared" si="1"/>
        <v>0.1</v>
      </c>
      <c r="X21" s="80"/>
      <c r="Y21" s="80"/>
      <c r="Z21" s="80"/>
      <c r="AA21" s="80"/>
      <c r="AB21" s="80"/>
      <c r="AC21" s="79"/>
      <c r="AD21" s="74"/>
      <c r="AE21" s="71" t="str">
        <f t="shared" ref="AE21" si="26">+IF(Q22&gt;Q21,"SUPERADA",IF(Q22=Q21,"EQUILIBRADA",IF(Q22&lt;Q21,"PARA MEJORAR")))</f>
        <v>EQUILIBRADA</v>
      </c>
      <c r="AF21" s="96"/>
      <c r="AG21" s="94"/>
      <c r="AH21" s="74"/>
      <c r="AI21" s="95"/>
      <c r="AJ21" s="75"/>
    </row>
    <row r="22" spans="1:36" ht="30" customHeight="1" x14ac:dyDescent="0.2">
      <c r="A22" s="86"/>
      <c r="B22" s="87"/>
      <c r="C22" s="88"/>
      <c r="D22" s="89"/>
      <c r="E22" s="90"/>
      <c r="F22" s="75"/>
      <c r="G22" s="75"/>
      <c r="H22" s="76"/>
      <c r="I22" s="75"/>
      <c r="J22" s="75"/>
      <c r="K22" s="91"/>
      <c r="L22" s="82"/>
      <c r="M22" s="73"/>
      <c r="N22" s="51" t="s">
        <v>45</v>
      </c>
      <c r="O22" s="52">
        <v>0</v>
      </c>
      <c r="P22" s="52">
        <v>0</v>
      </c>
      <c r="Q22" s="52">
        <v>0</v>
      </c>
      <c r="R22" s="52">
        <v>0</v>
      </c>
      <c r="S22" s="53">
        <f>SUM(O22:O22)*M21</f>
        <v>0</v>
      </c>
      <c r="T22" s="53">
        <f>SUM(P22:P22)*M21</f>
        <v>0</v>
      </c>
      <c r="U22" s="53">
        <f t="shared" ref="U22" si="27">SUM(Q22:Q22)*M21</f>
        <v>0</v>
      </c>
      <c r="V22" s="53">
        <f>SUM(R22:R22)*M21</f>
        <v>0</v>
      </c>
      <c r="W22" s="53">
        <f t="shared" si="1"/>
        <v>0</v>
      </c>
      <c r="X22" s="80"/>
      <c r="Y22" s="80"/>
      <c r="Z22" s="80"/>
      <c r="AA22" s="80"/>
      <c r="AB22" s="80"/>
      <c r="AC22" s="79"/>
      <c r="AD22" s="74"/>
      <c r="AE22" s="71"/>
      <c r="AF22" s="96"/>
      <c r="AG22" s="94"/>
      <c r="AH22" s="74"/>
      <c r="AI22" s="95"/>
      <c r="AJ22" s="75"/>
    </row>
    <row r="23" spans="1:36" ht="30" customHeight="1" x14ac:dyDescent="0.2">
      <c r="A23" s="86"/>
      <c r="B23" s="87"/>
      <c r="C23" s="88"/>
      <c r="D23" s="89"/>
      <c r="E23" s="90"/>
      <c r="F23" s="75"/>
      <c r="G23" s="97" t="s">
        <v>59</v>
      </c>
      <c r="H23" s="76">
        <v>3</v>
      </c>
      <c r="I23" s="75" t="s">
        <v>60</v>
      </c>
      <c r="J23" s="97" t="s">
        <v>61</v>
      </c>
      <c r="K23" s="98">
        <f>AA23</f>
        <v>1</v>
      </c>
      <c r="L23" s="77" t="s">
        <v>62</v>
      </c>
      <c r="M23" s="73">
        <v>0.1</v>
      </c>
      <c r="N23" s="48" t="s">
        <v>41</v>
      </c>
      <c r="O23" s="49">
        <v>0</v>
      </c>
      <c r="P23" s="49">
        <v>0</v>
      </c>
      <c r="Q23" s="49">
        <v>0.5</v>
      </c>
      <c r="R23" s="49">
        <v>1</v>
      </c>
      <c r="S23" s="50">
        <f>SUM(O23:O23)*M23</f>
        <v>0</v>
      </c>
      <c r="T23" s="50">
        <f>SUM(P23:P23)*M23</f>
        <v>0</v>
      </c>
      <c r="U23" s="50">
        <f t="shared" ref="U23" si="28">SUM(Q23:Q23)*M23</f>
        <v>0.05</v>
      </c>
      <c r="V23" s="50">
        <f>SUM(R23:R23)*M23</f>
        <v>0.1</v>
      </c>
      <c r="W23" s="50">
        <f t="shared" si="1"/>
        <v>0.1</v>
      </c>
      <c r="X23" s="80">
        <f>+S24+S26+S28+S30</f>
        <v>0</v>
      </c>
      <c r="Y23" s="80">
        <f>+T24+T26+T28+T30</f>
        <v>0</v>
      </c>
      <c r="Z23" s="80">
        <f>+U24+U26+U28+U30</f>
        <v>9.0000000000000011E-2</v>
      </c>
      <c r="AA23" s="80">
        <f>+V24+V26+V28+V30</f>
        <v>1</v>
      </c>
      <c r="AB23" s="80">
        <f>MAX(X23:AA30)</f>
        <v>1</v>
      </c>
      <c r="AC23" s="79"/>
      <c r="AD23" s="74" t="s">
        <v>63</v>
      </c>
      <c r="AE23" s="71" t="str">
        <f t="shared" ref="AE23" si="29">+IF(Q24&gt;Q23,"SUPERADA",IF(Q24=Q23,"EQUILIBRADA",IF(Q24&lt;Q23,"PARA MEJORAR")))</f>
        <v>EQUILIBRADA</v>
      </c>
      <c r="AF23" s="96" t="str">
        <f>IF(COUNTIF(AE23:AE30,"PARA MEJORAR")&gt;1,"PARA MEJORAR","BIEN")</f>
        <v>BIEN</v>
      </c>
      <c r="AG23" s="94"/>
      <c r="AH23" s="74"/>
      <c r="AI23" s="95"/>
      <c r="AJ23" s="97"/>
    </row>
    <row r="24" spans="1:36" ht="30" customHeight="1" x14ac:dyDescent="0.2">
      <c r="A24" s="86"/>
      <c r="B24" s="87"/>
      <c r="C24" s="88"/>
      <c r="D24" s="89"/>
      <c r="E24" s="90"/>
      <c r="F24" s="75"/>
      <c r="G24" s="97"/>
      <c r="H24" s="76"/>
      <c r="I24" s="75"/>
      <c r="J24" s="97"/>
      <c r="K24" s="98"/>
      <c r="L24" s="77"/>
      <c r="M24" s="73"/>
      <c r="N24" s="51" t="s">
        <v>45</v>
      </c>
      <c r="O24" s="52">
        <v>0</v>
      </c>
      <c r="P24" s="52">
        <v>0</v>
      </c>
      <c r="Q24" s="52">
        <v>0.5</v>
      </c>
      <c r="R24" s="52">
        <v>1</v>
      </c>
      <c r="S24" s="53">
        <f>SUM(O24:O24)*M23</f>
        <v>0</v>
      </c>
      <c r="T24" s="53">
        <f>SUM(P24:P24)*M23</f>
        <v>0</v>
      </c>
      <c r="U24" s="53">
        <f t="shared" ref="U24" si="30">SUM(Q24:Q24)*M23</f>
        <v>0.05</v>
      </c>
      <c r="V24" s="53">
        <f>SUM(R24:R24)*M23</f>
        <v>0.1</v>
      </c>
      <c r="W24" s="53">
        <f t="shared" si="1"/>
        <v>0.1</v>
      </c>
      <c r="X24" s="80"/>
      <c r="Y24" s="80"/>
      <c r="Z24" s="80"/>
      <c r="AA24" s="80"/>
      <c r="AB24" s="80"/>
      <c r="AC24" s="79"/>
      <c r="AD24" s="74"/>
      <c r="AE24" s="71"/>
      <c r="AF24" s="96"/>
      <c r="AG24" s="94"/>
      <c r="AH24" s="74"/>
      <c r="AI24" s="95"/>
      <c r="AJ24" s="97"/>
    </row>
    <row r="25" spans="1:36" ht="30" customHeight="1" x14ac:dyDescent="0.2">
      <c r="A25" s="86"/>
      <c r="B25" s="87"/>
      <c r="C25" s="88"/>
      <c r="D25" s="89"/>
      <c r="E25" s="90"/>
      <c r="F25" s="75"/>
      <c r="G25" s="97"/>
      <c r="H25" s="76"/>
      <c r="I25" s="75"/>
      <c r="J25" s="97"/>
      <c r="K25" s="98"/>
      <c r="L25" s="77" t="s">
        <v>64</v>
      </c>
      <c r="M25" s="73">
        <v>0.2</v>
      </c>
      <c r="N25" s="48" t="s">
        <v>41</v>
      </c>
      <c r="O25" s="49">
        <v>0</v>
      </c>
      <c r="P25" s="49">
        <v>0</v>
      </c>
      <c r="Q25" s="49">
        <v>0.2</v>
      </c>
      <c r="R25" s="49">
        <v>1</v>
      </c>
      <c r="S25" s="50">
        <f>SUM(O25:O25)*M25</f>
        <v>0</v>
      </c>
      <c r="T25" s="50">
        <f>SUM(P25:P25)*M25</f>
        <v>0</v>
      </c>
      <c r="U25" s="50">
        <f t="shared" ref="U25" si="31">SUM(Q25:Q25)*M25</f>
        <v>4.0000000000000008E-2</v>
      </c>
      <c r="V25" s="50">
        <f>SUM(R25:R25)*M25</f>
        <v>0.2</v>
      </c>
      <c r="W25" s="50">
        <f t="shared" si="1"/>
        <v>0.2</v>
      </c>
      <c r="X25" s="80"/>
      <c r="Y25" s="80"/>
      <c r="Z25" s="80"/>
      <c r="AA25" s="80"/>
      <c r="AB25" s="80"/>
      <c r="AC25" s="79"/>
      <c r="AD25" s="74"/>
      <c r="AE25" s="71" t="str">
        <f t="shared" ref="AE25" si="32">+IF(Q26&gt;Q25,"SUPERADA",IF(Q26=Q25,"EQUILIBRADA",IF(Q26&lt;Q25,"PARA MEJORAR")))</f>
        <v>EQUILIBRADA</v>
      </c>
      <c r="AF25" s="96"/>
      <c r="AG25" s="94"/>
      <c r="AH25" s="74"/>
      <c r="AI25" s="95"/>
      <c r="AJ25" s="97"/>
    </row>
    <row r="26" spans="1:36" ht="30" customHeight="1" x14ac:dyDescent="0.2">
      <c r="A26" s="86"/>
      <c r="B26" s="87"/>
      <c r="C26" s="88"/>
      <c r="D26" s="89"/>
      <c r="E26" s="90"/>
      <c r="F26" s="75"/>
      <c r="G26" s="97"/>
      <c r="H26" s="76"/>
      <c r="I26" s="75"/>
      <c r="J26" s="97"/>
      <c r="K26" s="98"/>
      <c r="L26" s="77"/>
      <c r="M26" s="73"/>
      <c r="N26" s="51" t="s">
        <v>45</v>
      </c>
      <c r="O26" s="52">
        <v>0</v>
      </c>
      <c r="P26" s="52">
        <v>0</v>
      </c>
      <c r="Q26" s="52">
        <v>0.2</v>
      </c>
      <c r="R26" s="52">
        <v>1</v>
      </c>
      <c r="S26" s="53">
        <f>SUM(O26:O26)*M25</f>
        <v>0</v>
      </c>
      <c r="T26" s="53">
        <f>SUM(P26:P26)*M25</f>
        <v>0</v>
      </c>
      <c r="U26" s="53">
        <f t="shared" ref="U26" si="33">SUM(Q26:Q26)*M25</f>
        <v>4.0000000000000008E-2</v>
      </c>
      <c r="V26" s="53">
        <f>SUM(R26:R26)*M25</f>
        <v>0.2</v>
      </c>
      <c r="W26" s="53">
        <f t="shared" si="1"/>
        <v>0.2</v>
      </c>
      <c r="X26" s="80"/>
      <c r="Y26" s="80"/>
      <c r="Z26" s="80"/>
      <c r="AA26" s="80"/>
      <c r="AB26" s="80"/>
      <c r="AC26" s="79"/>
      <c r="AD26" s="74"/>
      <c r="AE26" s="71"/>
      <c r="AF26" s="96"/>
      <c r="AG26" s="94"/>
      <c r="AH26" s="74"/>
      <c r="AI26" s="95"/>
      <c r="AJ26" s="97"/>
    </row>
    <row r="27" spans="1:36" ht="30" customHeight="1" x14ac:dyDescent="0.2">
      <c r="A27" s="86"/>
      <c r="B27" s="87"/>
      <c r="C27" s="88"/>
      <c r="D27" s="89"/>
      <c r="E27" s="90"/>
      <c r="F27" s="75"/>
      <c r="G27" s="97"/>
      <c r="H27" s="76"/>
      <c r="I27" s="75"/>
      <c r="J27" s="97"/>
      <c r="K27" s="98"/>
      <c r="L27" s="77" t="s">
        <v>65</v>
      </c>
      <c r="M27" s="73">
        <v>0.3</v>
      </c>
      <c r="N27" s="48" t="s">
        <v>41</v>
      </c>
      <c r="O27" s="49">
        <v>0</v>
      </c>
      <c r="P27" s="49">
        <v>0</v>
      </c>
      <c r="Q27" s="49">
        <v>0</v>
      </c>
      <c r="R27" s="49">
        <v>1</v>
      </c>
      <c r="S27" s="50">
        <f>SUM(O27:O27)*M27</f>
        <v>0</v>
      </c>
      <c r="T27" s="50">
        <f>SUM(P27:P27)*M27</f>
        <v>0</v>
      </c>
      <c r="U27" s="50">
        <f t="shared" ref="U27" si="34">SUM(Q27:Q27)*M27</f>
        <v>0</v>
      </c>
      <c r="V27" s="50">
        <f>SUM(R27:R27)*M27</f>
        <v>0.3</v>
      </c>
      <c r="W27" s="50">
        <f t="shared" si="1"/>
        <v>0.3</v>
      </c>
      <c r="X27" s="80"/>
      <c r="Y27" s="80"/>
      <c r="Z27" s="80"/>
      <c r="AA27" s="80"/>
      <c r="AB27" s="80"/>
      <c r="AC27" s="79"/>
      <c r="AD27" s="74"/>
      <c r="AE27" s="71" t="str">
        <f t="shared" ref="AE27" si="35">+IF(Q28&gt;Q27,"SUPERADA",IF(Q28=Q27,"EQUILIBRADA",IF(Q28&lt;Q27,"PARA MEJORAR")))</f>
        <v>EQUILIBRADA</v>
      </c>
      <c r="AF27" s="96"/>
      <c r="AG27" s="94"/>
      <c r="AH27" s="74"/>
      <c r="AI27" s="95"/>
      <c r="AJ27" s="97"/>
    </row>
    <row r="28" spans="1:36" ht="30" customHeight="1" x14ac:dyDescent="0.2">
      <c r="A28" s="86"/>
      <c r="B28" s="87"/>
      <c r="C28" s="88"/>
      <c r="D28" s="89"/>
      <c r="E28" s="90"/>
      <c r="F28" s="75"/>
      <c r="G28" s="97"/>
      <c r="H28" s="76"/>
      <c r="I28" s="75"/>
      <c r="J28" s="97"/>
      <c r="K28" s="98"/>
      <c r="L28" s="77"/>
      <c r="M28" s="73"/>
      <c r="N28" s="51" t="s">
        <v>45</v>
      </c>
      <c r="O28" s="52">
        <v>0</v>
      </c>
      <c r="P28" s="52">
        <v>0</v>
      </c>
      <c r="Q28" s="52">
        <v>0</v>
      </c>
      <c r="R28" s="52">
        <v>1</v>
      </c>
      <c r="S28" s="53">
        <f>SUM(O28:O28)*M27</f>
        <v>0</v>
      </c>
      <c r="T28" s="53">
        <f>SUM(P28:P28)*M27</f>
        <v>0</v>
      </c>
      <c r="U28" s="53">
        <f t="shared" ref="U28" si="36">SUM(Q28:Q28)*M27</f>
        <v>0</v>
      </c>
      <c r="V28" s="53">
        <f>SUM(R28:R28)*M27</f>
        <v>0.3</v>
      </c>
      <c r="W28" s="53">
        <f t="shared" si="1"/>
        <v>0.3</v>
      </c>
      <c r="X28" s="80"/>
      <c r="Y28" s="80"/>
      <c r="Z28" s="80"/>
      <c r="AA28" s="80"/>
      <c r="AB28" s="80"/>
      <c r="AC28" s="79"/>
      <c r="AD28" s="74"/>
      <c r="AE28" s="71"/>
      <c r="AF28" s="96"/>
      <c r="AG28" s="94"/>
      <c r="AH28" s="74"/>
      <c r="AI28" s="95"/>
      <c r="AJ28" s="97"/>
    </row>
    <row r="29" spans="1:36" ht="30" customHeight="1" x14ac:dyDescent="0.2">
      <c r="A29" s="86"/>
      <c r="B29" s="87"/>
      <c r="C29" s="88"/>
      <c r="D29" s="89"/>
      <c r="E29" s="90"/>
      <c r="F29" s="75"/>
      <c r="G29" s="97"/>
      <c r="H29" s="76"/>
      <c r="I29" s="75"/>
      <c r="J29" s="97"/>
      <c r="K29" s="98"/>
      <c r="L29" s="77" t="s">
        <v>66</v>
      </c>
      <c r="M29" s="73">
        <v>0.4</v>
      </c>
      <c r="N29" s="48" t="s">
        <v>41</v>
      </c>
      <c r="O29" s="49">
        <v>0</v>
      </c>
      <c r="P29" s="49">
        <v>0</v>
      </c>
      <c r="Q29" s="49">
        <v>0</v>
      </c>
      <c r="R29" s="49">
        <v>1</v>
      </c>
      <c r="S29" s="50">
        <f>SUM(O29:O29)*M29</f>
        <v>0</v>
      </c>
      <c r="T29" s="50">
        <f>SUM(P29:P29)*M29</f>
        <v>0</v>
      </c>
      <c r="U29" s="50">
        <f t="shared" ref="U29" si="37">SUM(Q29:Q29)*M29</f>
        <v>0</v>
      </c>
      <c r="V29" s="50">
        <f>SUM(R29:R29)*M29</f>
        <v>0.4</v>
      </c>
      <c r="W29" s="50">
        <f t="shared" si="1"/>
        <v>0.4</v>
      </c>
      <c r="X29" s="80"/>
      <c r="Y29" s="80"/>
      <c r="Z29" s="80"/>
      <c r="AA29" s="80"/>
      <c r="AB29" s="80"/>
      <c r="AC29" s="79"/>
      <c r="AD29" s="74"/>
      <c r="AE29" s="71" t="str">
        <f t="shared" ref="AE29" si="38">+IF(Q30&gt;Q29,"SUPERADA",IF(Q30=Q29,"EQUILIBRADA",IF(Q30&lt;Q29,"PARA MEJORAR")))</f>
        <v>EQUILIBRADA</v>
      </c>
      <c r="AF29" s="96"/>
      <c r="AG29" s="94"/>
      <c r="AH29" s="74"/>
      <c r="AI29" s="95"/>
      <c r="AJ29" s="97"/>
    </row>
    <row r="30" spans="1:36" ht="30" customHeight="1" x14ac:dyDescent="0.2">
      <c r="A30" s="86"/>
      <c r="B30" s="87"/>
      <c r="C30" s="88"/>
      <c r="D30" s="89"/>
      <c r="E30" s="90"/>
      <c r="F30" s="75"/>
      <c r="G30" s="97"/>
      <c r="H30" s="76"/>
      <c r="I30" s="75"/>
      <c r="J30" s="97"/>
      <c r="K30" s="98"/>
      <c r="L30" s="77"/>
      <c r="M30" s="73"/>
      <c r="N30" s="51" t="s">
        <v>45</v>
      </c>
      <c r="O30" s="52">
        <v>0</v>
      </c>
      <c r="P30" s="52">
        <v>0</v>
      </c>
      <c r="Q30" s="52">
        <v>0</v>
      </c>
      <c r="R30" s="52">
        <v>1</v>
      </c>
      <c r="S30" s="53">
        <f>SUM(O30:O30)*M29</f>
        <v>0</v>
      </c>
      <c r="T30" s="53">
        <f>SUM(P30:P30)*M29</f>
        <v>0</v>
      </c>
      <c r="U30" s="53">
        <f t="shared" ref="U30" si="39">SUM(Q30:Q30)*M29</f>
        <v>0</v>
      </c>
      <c r="V30" s="53">
        <f>SUM(R30:R30)*M29</f>
        <v>0.4</v>
      </c>
      <c r="W30" s="53">
        <f t="shared" si="1"/>
        <v>0.4</v>
      </c>
      <c r="X30" s="80"/>
      <c r="Y30" s="80"/>
      <c r="Z30" s="80"/>
      <c r="AA30" s="80"/>
      <c r="AB30" s="80"/>
      <c r="AC30" s="79"/>
      <c r="AD30" s="74"/>
      <c r="AE30" s="71"/>
      <c r="AF30" s="96"/>
      <c r="AG30" s="94"/>
      <c r="AH30" s="74"/>
      <c r="AI30" s="95"/>
      <c r="AJ30" s="97"/>
    </row>
    <row r="31" spans="1:36" ht="30" customHeight="1" x14ac:dyDescent="0.2">
      <c r="A31" s="86"/>
      <c r="B31" s="87"/>
      <c r="C31" s="88"/>
      <c r="D31" s="89"/>
      <c r="E31" s="90"/>
      <c r="F31" s="75"/>
      <c r="G31" s="97" t="s">
        <v>67</v>
      </c>
      <c r="H31" s="76">
        <v>4</v>
      </c>
      <c r="I31" s="75" t="s">
        <v>68</v>
      </c>
      <c r="J31" s="97" t="s">
        <v>69</v>
      </c>
      <c r="K31" s="92">
        <f>AA31</f>
        <v>1</v>
      </c>
      <c r="L31" s="77" t="s">
        <v>70</v>
      </c>
      <c r="M31" s="73">
        <v>0.83</v>
      </c>
      <c r="N31" s="48" t="s">
        <v>41</v>
      </c>
      <c r="O31" s="49">
        <v>0</v>
      </c>
      <c r="P31" s="49">
        <v>0.33329999999999999</v>
      </c>
      <c r="Q31" s="49">
        <v>0.66659999999999997</v>
      </c>
      <c r="R31" s="49">
        <v>1</v>
      </c>
      <c r="S31" s="50">
        <f>SUM(O31:O31)*M31</f>
        <v>0</v>
      </c>
      <c r="T31" s="50">
        <f>SUM(P31:P31)*M31</f>
        <v>0.27663899999999997</v>
      </c>
      <c r="U31" s="50">
        <f t="shared" ref="U31" si="40">SUM(Q31:Q31)*M31</f>
        <v>0.55327799999999994</v>
      </c>
      <c r="V31" s="50">
        <f>SUM(R31:R31)*M31</f>
        <v>0.83</v>
      </c>
      <c r="W31" s="50">
        <f t="shared" si="1"/>
        <v>0.83</v>
      </c>
      <c r="X31" s="78">
        <f>+S32+S34</f>
        <v>0</v>
      </c>
      <c r="Y31" s="78">
        <f t="shared" ref="Y31:AA31" si="41">+T32+T34</f>
        <v>5.6661000000000003E-2</v>
      </c>
      <c r="Z31" s="78">
        <f t="shared" si="41"/>
        <v>0.11332200000000001</v>
      </c>
      <c r="AA31" s="78">
        <f t="shared" si="41"/>
        <v>1</v>
      </c>
      <c r="AB31" s="78">
        <f>MAX(X31:AA34)</f>
        <v>1</v>
      </c>
      <c r="AC31" s="79"/>
      <c r="AD31" s="74" t="s">
        <v>71</v>
      </c>
      <c r="AE31" s="71" t="str">
        <f t="shared" ref="AE31" si="42">+IF(Q32&gt;Q31,"SUPERADA",IF(Q32=Q31,"EQUILIBRADA",IF(Q32&lt;Q31,"PARA MEJORAR")))</f>
        <v>PARA MEJORAR</v>
      </c>
      <c r="AF31" s="78" t="str">
        <f>IF(COUNTIF(AE31:AE34,"PARA MEJORAR")&gt;1,"PARA MEJORAR","BIEN")</f>
        <v>BIEN</v>
      </c>
      <c r="AG31" s="94"/>
      <c r="AH31" s="74"/>
      <c r="AI31" s="95"/>
      <c r="AJ31" s="97"/>
    </row>
    <row r="32" spans="1:36" ht="30" customHeight="1" x14ac:dyDescent="0.2">
      <c r="A32" s="86"/>
      <c r="B32" s="87"/>
      <c r="C32" s="88"/>
      <c r="D32" s="89"/>
      <c r="E32" s="90"/>
      <c r="F32" s="75"/>
      <c r="G32" s="97"/>
      <c r="H32" s="76"/>
      <c r="I32" s="75"/>
      <c r="J32" s="97"/>
      <c r="K32" s="92"/>
      <c r="L32" s="77"/>
      <c r="M32" s="73"/>
      <c r="N32" s="51" t="s">
        <v>45</v>
      </c>
      <c r="O32" s="52">
        <v>0</v>
      </c>
      <c r="P32" s="52">
        <v>0</v>
      </c>
      <c r="Q32" s="52">
        <v>0</v>
      </c>
      <c r="R32" s="52">
        <v>1</v>
      </c>
      <c r="S32" s="53">
        <f>SUM(O32:O32)*M31</f>
        <v>0</v>
      </c>
      <c r="T32" s="53">
        <f>SUM(P32:P32)*M31</f>
        <v>0</v>
      </c>
      <c r="U32" s="53">
        <f t="shared" ref="U32" si="43">SUM(Q32:Q32)*M31</f>
        <v>0</v>
      </c>
      <c r="V32" s="53">
        <f>SUM(R32:R32)*M31</f>
        <v>0.83</v>
      </c>
      <c r="W32" s="53">
        <f t="shared" si="1"/>
        <v>0.83</v>
      </c>
      <c r="X32" s="78"/>
      <c r="Y32" s="78"/>
      <c r="Z32" s="78"/>
      <c r="AA32" s="78"/>
      <c r="AB32" s="78"/>
      <c r="AC32" s="79"/>
      <c r="AD32" s="74"/>
      <c r="AE32" s="71"/>
      <c r="AF32" s="78"/>
      <c r="AG32" s="94"/>
      <c r="AH32" s="74"/>
      <c r="AI32" s="95"/>
      <c r="AJ32" s="97"/>
    </row>
    <row r="33" spans="1:36" ht="30" customHeight="1" x14ac:dyDescent="0.2">
      <c r="A33" s="86"/>
      <c r="B33" s="87"/>
      <c r="C33" s="88"/>
      <c r="D33" s="89"/>
      <c r="E33" s="90"/>
      <c r="F33" s="75"/>
      <c r="G33" s="97"/>
      <c r="H33" s="76"/>
      <c r="I33" s="75"/>
      <c r="J33" s="97"/>
      <c r="K33" s="92"/>
      <c r="L33" s="77" t="s">
        <v>72</v>
      </c>
      <c r="M33" s="73">
        <v>0.17</v>
      </c>
      <c r="N33" s="48" t="s">
        <v>41</v>
      </c>
      <c r="O33" s="49">
        <v>0</v>
      </c>
      <c r="P33" s="49">
        <v>0.33329999999999999</v>
      </c>
      <c r="Q33" s="49">
        <v>0.66659999999999997</v>
      </c>
      <c r="R33" s="49">
        <v>1</v>
      </c>
      <c r="S33" s="50">
        <f>SUM(O33:O33)*M33</f>
        <v>0</v>
      </c>
      <c r="T33" s="50">
        <f>SUM(P33:P33)*M33</f>
        <v>5.6661000000000003E-2</v>
      </c>
      <c r="U33" s="50">
        <f t="shared" ref="U33" si="44">SUM(Q33:Q33)*M33</f>
        <v>0.11332200000000001</v>
      </c>
      <c r="V33" s="50">
        <f>SUM(R33:R33)*M33</f>
        <v>0.17</v>
      </c>
      <c r="W33" s="50">
        <f t="shared" si="1"/>
        <v>0.17</v>
      </c>
      <c r="X33" s="78"/>
      <c r="Y33" s="78"/>
      <c r="Z33" s="78"/>
      <c r="AA33" s="78"/>
      <c r="AB33" s="78"/>
      <c r="AC33" s="79"/>
      <c r="AD33" s="74"/>
      <c r="AE33" s="71" t="str">
        <f t="shared" ref="AE33" si="45">+IF(Q34&gt;Q33,"SUPERADA",IF(Q34=Q33,"EQUILIBRADA",IF(Q34&lt;Q33,"PARA MEJORAR")))</f>
        <v>EQUILIBRADA</v>
      </c>
      <c r="AF33" s="78"/>
      <c r="AG33" s="94"/>
      <c r="AH33" s="74"/>
      <c r="AI33" s="95"/>
      <c r="AJ33" s="97"/>
    </row>
    <row r="34" spans="1:36" ht="30" customHeight="1" x14ac:dyDescent="0.2">
      <c r="A34" s="86"/>
      <c r="B34" s="87"/>
      <c r="C34" s="88"/>
      <c r="D34" s="89"/>
      <c r="E34" s="90"/>
      <c r="F34" s="75"/>
      <c r="G34" s="97"/>
      <c r="H34" s="76"/>
      <c r="I34" s="75"/>
      <c r="J34" s="97"/>
      <c r="K34" s="92"/>
      <c r="L34" s="77"/>
      <c r="M34" s="73"/>
      <c r="N34" s="51" t="s">
        <v>45</v>
      </c>
      <c r="O34" s="52">
        <v>0</v>
      </c>
      <c r="P34" s="52">
        <v>0.33329999999999999</v>
      </c>
      <c r="Q34" s="52">
        <v>0.66659999999999997</v>
      </c>
      <c r="R34" s="52">
        <v>1</v>
      </c>
      <c r="S34" s="53">
        <f>SUM(O34:O34)*M33</f>
        <v>0</v>
      </c>
      <c r="T34" s="53">
        <f>SUM(P34:P34)*M33</f>
        <v>5.6661000000000003E-2</v>
      </c>
      <c r="U34" s="53">
        <f t="shared" ref="U34" si="46">SUM(Q34:Q34)*M33</f>
        <v>0.11332200000000001</v>
      </c>
      <c r="V34" s="53">
        <f>SUM(R34:R34)*M33</f>
        <v>0.17</v>
      </c>
      <c r="W34" s="53">
        <f t="shared" si="1"/>
        <v>0.17</v>
      </c>
      <c r="X34" s="78"/>
      <c r="Y34" s="78"/>
      <c r="Z34" s="78"/>
      <c r="AA34" s="78"/>
      <c r="AB34" s="78"/>
      <c r="AC34" s="79"/>
      <c r="AD34" s="74"/>
      <c r="AE34" s="71"/>
      <c r="AF34" s="78"/>
      <c r="AG34" s="94"/>
      <c r="AH34" s="74"/>
      <c r="AI34" s="95"/>
      <c r="AJ34" s="97"/>
    </row>
    <row r="35" spans="1:36" ht="30" customHeight="1" x14ac:dyDescent="0.2">
      <c r="A35" s="86"/>
      <c r="B35" s="87"/>
      <c r="C35" s="88"/>
      <c r="D35" s="89"/>
      <c r="E35" s="90"/>
      <c r="F35" s="75"/>
      <c r="G35" s="97" t="s">
        <v>73</v>
      </c>
      <c r="H35" s="76">
        <v>5</v>
      </c>
      <c r="I35" s="75" t="s">
        <v>74</v>
      </c>
      <c r="J35" s="97" t="s">
        <v>75</v>
      </c>
      <c r="K35" s="92">
        <f>AA35</f>
        <v>1</v>
      </c>
      <c r="L35" s="77" t="s">
        <v>76</v>
      </c>
      <c r="M35" s="73">
        <v>0.3</v>
      </c>
      <c r="N35" s="48" t="s">
        <v>41</v>
      </c>
      <c r="O35" s="49">
        <v>0</v>
      </c>
      <c r="P35" s="49">
        <v>0.1</v>
      </c>
      <c r="Q35" s="49">
        <v>0.5</v>
      </c>
      <c r="R35" s="49">
        <v>1</v>
      </c>
      <c r="S35" s="50">
        <f>SUM(O35:O35)*M35</f>
        <v>0</v>
      </c>
      <c r="T35" s="50">
        <f>SUM(P35:P35)*M35</f>
        <v>0.03</v>
      </c>
      <c r="U35" s="50">
        <f t="shared" ref="U35" si="47">SUM(Q35:Q35)*M35</f>
        <v>0.15</v>
      </c>
      <c r="V35" s="50">
        <f>SUM(R35:R35)*M35</f>
        <v>0.3</v>
      </c>
      <c r="W35" s="50">
        <f t="shared" si="1"/>
        <v>0.3</v>
      </c>
      <c r="X35" s="78">
        <f>+S36+S38+S40</f>
        <v>0</v>
      </c>
      <c r="Y35" s="78">
        <f>+T36+T38+T40</f>
        <v>0.1</v>
      </c>
      <c r="Z35" s="78">
        <f>+U36+U38+U40</f>
        <v>0.4</v>
      </c>
      <c r="AA35" s="78">
        <f>+V36+V38+V40</f>
        <v>1</v>
      </c>
      <c r="AB35" s="78">
        <f>MAX(X35:AA40)</f>
        <v>1</v>
      </c>
      <c r="AC35" s="79"/>
      <c r="AD35" s="74" t="s">
        <v>77</v>
      </c>
      <c r="AE35" s="71" t="str">
        <f t="shared" ref="AE35" si="48">+IF(Q36&gt;Q35,"SUPERADA",IF(Q36=Q35,"EQUILIBRADA",IF(Q36&lt;Q35,"PARA MEJORAR")))</f>
        <v>PARA MEJORAR</v>
      </c>
      <c r="AF35" s="74" t="str">
        <f>IF(COUNTIF(AE35:AE40,"PARA MEJORAR")&gt;1,"PARA MEJORAR","BIEN")</f>
        <v>PARA MEJORAR</v>
      </c>
      <c r="AG35" s="94"/>
      <c r="AH35" s="74"/>
      <c r="AI35" s="95"/>
      <c r="AJ35" s="97"/>
    </row>
    <row r="36" spans="1:36" ht="30" customHeight="1" x14ac:dyDescent="0.2">
      <c r="A36" s="86"/>
      <c r="B36" s="87"/>
      <c r="C36" s="88"/>
      <c r="D36" s="89"/>
      <c r="E36" s="90"/>
      <c r="F36" s="75"/>
      <c r="G36" s="97"/>
      <c r="H36" s="76"/>
      <c r="I36" s="75"/>
      <c r="J36" s="97"/>
      <c r="K36" s="93"/>
      <c r="L36" s="77"/>
      <c r="M36" s="73"/>
      <c r="N36" s="51" t="s">
        <v>45</v>
      </c>
      <c r="O36" s="52">
        <v>0</v>
      </c>
      <c r="P36" s="52">
        <v>0.1</v>
      </c>
      <c r="Q36" s="52">
        <v>0.4</v>
      </c>
      <c r="R36" s="52">
        <v>1</v>
      </c>
      <c r="S36" s="53">
        <f>SUM(O36:O36)*M35</f>
        <v>0</v>
      </c>
      <c r="T36" s="53">
        <f>SUM(P36:P36)*M35</f>
        <v>0.03</v>
      </c>
      <c r="U36" s="53">
        <f t="shared" ref="U36" si="49">SUM(Q36:Q36)*M35</f>
        <v>0.12</v>
      </c>
      <c r="V36" s="53">
        <f>SUM(R36:R36)*M35</f>
        <v>0.3</v>
      </c>
      <c r="W36" s="53">
        <f t="shared" si="1"/>
        <v>0.3</v>
      </c>
      <c r="X36" s="78"/>
      <c r="Y36" s="78"/>
      <c r="Z36" s="78"/>
      <c r="AA36" s="78"/>
      <c r="AB36" s="78"/>
      <c r="AC36" s="79"/>
      <c r="AD36" s="74"/>
      <c r="AE36" s="71"/>
      <c r="AF36" s="74"/>
      <c r="AG36" s="94"/>
      <c r="AH36" s="74"/>
      <c r="AI36" s="95"/>
      <c r="AJ36" s="97"/>
    </row>
    <row r="37" spans="1:36" ht="30" customHeight="1" x14ac:dyDescent="0.2">
      <c r="A37" s="86"/>
      <c r="B37" s="87"/>
      <c r="C37" s="88"/>
      <c r="D37" s="89"/>
      <c r="E37" s="90"/>
      <c r="F37" s="75"/>
      <c r="G37" s="97"/>
      <c r="H37" s="76"/>
      <c r="I37" s="75"/>
      <c r="J37" s="97"/>
      <c r="K37" s="93"/>
      <c r="L37" s="77" t="s">
        <v>78</v>
      </c>
      <c r="M37" s="73">
        <v>0.5</v>
      </c>
      <c r="N37" s="48" t="s">
        <v>41</v>
      </c>
      <c r="O37" s="49">
        <v>0</v>
      </c>
      <c r="P37" s="49">
        <v>0.1</v>
      </c>
      <c r="Q37" s="49">
        <v>0.5</v>
      </c>
      <c r="R37" s="49">
        <v>1</v>
      </c>
      <c r="S37" s="50">
        <f>SUM(O37:O37)*M37</f>
        <v>0</v>
      </c>
      <c r="T37" s="50">
        <f>SUM(P37:P37)*M37</f>
        <v>0.05</v>
      </c>
      <c r="U37" s="50">
        <f t="shared" ref="U37" si="50">SUM(Q37:Q37)*M37</f>
        <v>0.25</v>
      </c>
      <c r="V37" s="50">
        <f>SUM(R37:R37)*M37</f>
        <v>0.5</v>
      </c>
      <c r="W37" s="50">
        <f t="shared" si="1"/>
        <v>0.5</v>
      </c>
      <c r="X37" s="78"/>
      <c r="Y37" s="78"/>
      <c r="Z37" s="78"/>
      <c r="AA37" s="78"/>
      <c r="AB37" s="78"/>
      <c r="AC37" s="79"/>
      <c r="AD37" s="74"/>
      <c r="AE37" s="71" t="str">
        <f t="shared" ref="AE37" si="51">+IF(Q38&gt;Q37,"SUPERADA",IF(Q38=Q37,"EQUILIBRADA",IF(Q38&lt;Q37,"PARA MEJORAR")))</f>
        <v>PARA MEJORAR</v>
      </c>
      <c r="AF37" s="74"/>
      <c r="AG37" s="94"/>
      <c r="AH37" s="74"/>
      <c r="AI37" s="95"/>
      <c r="AJ37" s="97"/>
    </row>
    <row r="38" spans="1:36" ht="30" customHeight="1" x14ac:dyDescent="0.2">
      <c r="A38" s="86"/>
      <c r="B38" s="87"/>
      <c r="C38" s="88"/>
      <c r="D38" s="89"/>
      <c r="E38" s="90"/>
      <c r="F38" s="75"/>
      <c r="G38" s="97"/>
      <c r="H38" s="76"/>
      <c r="I38" s="75"/>
      <c r="J38" s="97"/>
      <c r="K38" s="93"/>
      <c r="L38" s="77"/>
      <c r="M38" s="73"/>
      <c r="N38" s="51" t="s">
        <v>45</v>
      </c>
      <c r="O38" s="52">
        <v>0</v>
      </c>
      <c r="P38" s="52">
        <v>0.1</v>
      </c>
      <c r="Q38" s="52">
        <v>0.4</v>
      </c>
      <c r="R38" s="52">
        <v>1</v>
      </c>
      <c r="S38" s="53">
        <f>SUM(O38:O38)*M37</f>
        <v>0</v>
      </c>
      <c r="T38" s="53">
        <f>SUM(P38:P38)*M37</f>
        <v>0.05</v>
      </c>
      <c r="U38" s="53">
        <f t="shared" ref="U38" si="52">SUM(Q38:Q38)*M37</f>
        <v>0.2</v>
      </c>
      <c r="V38" s="53">
        <f>SUM(R38:R38)*M37</f>
        <v>0.5</v>
      </c>
      <c r="W38" s="53">
        <f t="shared" si="1"/>
        <v>0.5</v>
      </c>
      <c r="X38" s="78"/>
      <c r="Y38" s="78"/>
      <c r="Z38" s="78"/>
      <c r="AA38" s="78"/>
      <c r="AB38" s="78"/>
      <c r="AC38" s="79"/>
      <c r="AD38" s="74"/>
      <c r="AE38" s="71"/>
      <c r="AF38" s="74"/>
      <c r="AG38" s="94"/>
      <c r="AH38" s="74"/>
      <c r="AI38" s="95"/>
      <c r="AJ38" s="97"/>
    </row>
    <row r="39" spans="1:36" ht="30" customHeight="1" x14ac:dyDescent="0.2">
      <c r="A39" s="86"/>
      <c r="B39" s="87"/>
      <c r="C39" s="88"/>
      <c r="D39" s="89"/>
      <c r="E39" s="90"/>
      <c r="F39" s="75"/>
      <c r="G39" s="97"/>
      <c r="H39" s="76"/>
      <c r="I39" s="75"/>
      <c r="J39" s="97"/>
      <c r="K39" s="93"/>
      <c r="L39" s="77" t="s">
        <v>79</v>
      </c>
      <c r="M39" s="73">
        <v>0.2</v>
      </c>
      <c r="N39" s="48" t="s">
        <v>41</v>
      </c>
      <c r="O39" s="49">
        <v>0</v>
      </c>
      <c r="P39" s="49">
        <v>0.1</v>
      </c>
      <c r="Q39" s="49">
        <v>0.5</v>
      </c>
      <c r="R39" s="49">
        <v>1</v>
      </c>
      <c r="S39" s="50">
        <f>SUM(O39:O39)*M39</f>
        <v>0</v>
      </c>
      <c r="T39" s="50">
        <f>SUM(P39:P39)*M39</f>
        <v>2.0000000000000004E-2</v>
      </c>
      <c r="U39" s="50">
        <f t="shared" ref="U39" si="53">SUM(Q39:Q39)*M39</f>
        <v>0.1</v>
      </c>
      <c r="V39" s="50">
        <f>SUM(R39:R39)*M39</f>
        <v>0.2</v>
      </c>
      <c r="W39" s="50">
        <f t="shared" si="1"/>
        <v>0.2</v>
      </c>
      <c r="X39" s="78"/>
      <c r="Y39" s="78"/>
      <c r="Z39" s="78"/>
      <c r="AA39" s="78"/>
      <c r="AB39" s="78"/>
      <c r="AC39" s="79"/>
      <c r="AD39" s="74"/>
      <c r="AE39" s="71" t="str">
        <f t="shared" ref="AE39" si="54">+IF(Q40&gt;Q39,"SUPERADA",IF(Q40=Q39,"EQUILIBRADA",IF(Q40&lt;Q39,"PARA MEJORAR")))</f>
        <v>PARA MEJORAR</v>
      </c>
      <c r="AF39" s="74"/>
      <c r="AG39" s="94"/>
      <c r="AH39" s="74"/>
      <c r="AI39" s="95"/>
      <c r="AJ39" s="97"/>
    </row>
    <row r="40" spans="1:36" ht="30" customHeight="1" x14ac:dyDescent="0.2">
      <c r="A40" s="86"/>
      <c r="B40" s="87"/>
      <c r="C40" s="88"/>
      <c r="D40" s="89"/>
      <c r="E40" s="90"/>
      <c r="F40" s="75"/>
      <c r="G40" s="97"/>
      <c r="H40" s="76"/>
      <c r="I40" s="75"/>
      <c r="J40" s="97"/>
      <c r="K40" s="93"/>
      <c r="L40" s="77"/>
      <c r="M40" s="73"/>
      <c r="N40" s="51" t="s">
        <v>45</v>
      </c>
      <c r="O40" s="52">
        <v>0</v>
      </c>
      <c r="P40" s="52">
        <v>0.1</v>
      </c>
      <c r="Q40" s="52">
        <v>0.4</v>
      </c>
      <c r="R40" s="52">
        <v>1</v>
      </c>
      <c r="S40" s="53">
        <f>SUM(O40:O40)*M39</f>
        <v>0</v>
      </c>
      <c r="T40" s="53">
        <f>SUM(P40:P40)*M39</f>
        <v>2.0000000000000004E-2</v>
      </c>
      <c r="U40" s="53">
        <f t="shared" ref="U40" si="55">SUM(Q40:Q40)*M39</f>
        <v>8.0000000000000016E-2</v>
      </c>
      <c r="V40" s="53">
        <f>SUM(R40:R40)*M39</f>
        <v>0.2</v>
      </c>
      <c r="W40" s="53">
        <f t="shared" si="1"/>
        <v>0.2</v>
      </c>
      <c r="X40" s="78"/>
      <c r="Y40" s="78"/>
      <c r="Z40" s="78"/>
      <c r="AA40" s="78"/>
      <c r="AB40" s="78"/>
      <c r="AC40" s="79"/>
      <c r="AD40" s="74"/>
      <c r="AE40" s="71"/>
      <c r="AF40" s="74"/>
      <c r="AG40" s="94"/>
      <c r="AH40" s="74"/>
      <c r="AI40" s="95"/>
      <c r="AJ40" s="97"/>
    </row>
    <row r="41" spans="1:36" ht="30" customHeight="1" x14ac:dyDescent="0.2">
      <c r="A41" s="86"/>
      <c r="B41" s="87"/>
      <c r="C41" s="88"/>
      <c r="D41" s="89"/>
      <c r="E41" s="90"/>
      <c r="F41" s="75"/>
      <c r="G41" s="97" t="s">
        <v>80</v>
      </c>
      <c r="H41" s="76">
        <v>6</v>
      </c>
      <c r="I41" s="97" t="s">
        <v>81</v>
      </c>
      <c r="J41" s="97" t="s">
        <v>82</v>
      </c>
      <c r="K41" s="98">
        <f>AA41</f>
        <v>0.4</v>
      </c>
      <c r="L41" s="99" t="s">
        <v>83</v>
      </c>
      <c r="M41" s="100">
        <v>0.3</v>
      </c>
      <c r="N41" s="48" t="s">
        <v>41</v>
      </c>
      <c r="O41" s="49">
        <v>0</v>
      </c>
      <c r="P41" s="49">
        <v>0.5</v>
      </c>
      <c r="Q41" s="49">
        <v>1</v>
      </c>
      <c r="R41" s="49">
        <v>1</v>
      </c>
      <c r="S41" s="50">
        <f>SUM(O41:O41)*M41</f>
        <v>0</v>
      </c>
      <c r="T41" s="50">
        <f>SUM(P41:P41)*M41</f>
        <v>0.15</v>
      </c>
      <c r="U41" s="50">
        <f t="shared" ref="U41" si="56">SUM(Q41:Q41)*M41</f>
        <v>0.3</v>
      </c>
      <c r="V41" s="50">
        <f>SUM(R41:R41)*M41</f>
        <v>0.3</v>
      </c>
      <c r="W41" s="50">
        <f t="shared" si="1"/>
        <v>0.3</v>
      </c>
      <c r="X41" s="78">
        <f>+S42+S44+S50</f>
        <v>2.5000000000000001E-2</v>
      </c>
      <c r="Y41" s="78">
        <f>+T42+T44+T50</f>
        <v>0.2</v>
      </c>
      <c r="Z41" s="78">
        <f>+U42+U44+U50</f>
        <v>0.22500000000000001</v>
      </c>
      <c r="AA41" s="78">
        <f>+V42+V44+V50</f>
        <v>0.4</v>
      </c>
      <c r="AB41" s="78">
        <f>MAX(X41:AA50)</f>
        <v>0.4</v>
      </c>
      <c r="AC41" s="79"/>
      <c r="AD41" s="74" t="s">
        <v>84</v>
      </c>
      <c r="AE41" s="71" t="str">
        <f t="shared" ref="AE41" si="57">+IF(Q42&gt;Q41,"SUPERADA",IF(Q42=Q41,"EQUILIBRADA",IF(Q42&lt;Q41,"PARA MEJORAR")))</f>
        <v>PARA MEJORAR</v>
      </c>
      <c r="AF41" s="101" t="str">
        <f>IF(COUNTIF(AE41:AE50,"PARA MEJORAR")&gt;1,"PARA MEJORAR","BIEN")</f>
        <v>PARA MEJORAR</v>
      </c>
      <c r="AG41" s="94"/>
      <c r="AH41" s="74"/>
      <c r="AI41" s="95"/>
      <c r="AJ41" s="97"/>
    </row>
    <row r="42" spans="1:36" ht="30" customHeight="1" x14ac:dyDescent="0.2">
      <c r="A42" s="86"/>
      <c r="B42" s="87"/>
      <c r="C42" s="88"/>
      <c r="D42" s="89"/>
      <c r="E42" s="90"/>
      <c r="F42" s="75"/>
      <c r="G42" s="97"/>
      <c r="H42" s="76"/>
      <c r="I42" s="97"/>
      <c r="J42" s="97"/>
      <c r="K42" s="98"/>
      <c r="L42" s="99"/>
      <c r="M42" s="100"/>
      <c r="N42" s="51" t="s">
        <v>45</v>
      </c>
      <c r="O42" s="52">
        <v>0</v>
      </c>
      <c r="P42" s="52">
        <v>0.5</v>
      </c>
      <c r="Q42" s="52">
        <v>0.5</v>
      </c>
      <c r="R42" s="52">
        <v>1</v>
      </c>
      <c r="S42" s="53">
        <f>SUM(O42:O42)*M41</f>
        <v>0</v>
      </c>
      <c r="T42" s="53">
        <f>SUM(P42:P42)*M41</f>
        <v>0.15</v>
      </c>
      <c r="U42" s="53">
        <f t="shared" ref="U42" si="58">SUM(Q42:Q42)*M41</f>
        <v>0.15</v>
      </c>
      <c r="V42" s="53">
        <f>SUM(R42:R42)*M41</f>
        <v>0.3</v>
      </c>
      <c r="W42" s="53">
        <f t="shared" si="1"/>
        <v>0.3</v>
      </c>
      <c r="X42" s="78"/>
      <c r="Y42" s="78"/>
      <c r="Z42" s="78"/>
      <c r="AA42" s="78"/>
      <c r="AB42" s="78"/>
      <c r="AC42" s="79"/>
      <c r="AD42" s="74"/>
      <c r="AE42" s="71"/>
      <c r="AF42" s="101"/>
      <c r="AG42" s="94"/>
      <c r="AH42" s="74"/>
      <c r="AI42" s="95"/>
      <c r="AJ42" s="97"/>
    </row>
    <row r="43" spans="1:36" ht="30" customHeight="1" x14ac:dyDescent="0.2">
      <c r="A43" s="86"/>
      <c r="B43" s="87"/>
      <c r="C43" s="88"/>
      <c r="D43" s="89"/>
      <c r="E43" s="90"/>
      <c r="F43" s="75"/>
      <c r="G43" s="97"/>
      <c r="H43" s="76"/>
      <c r="I43" s="97"/>
      <c r="J43" s="97"/>
      <c r="K43" s="98"/>
      <c r="L43" s="99" t="s">
        <v>85</v>
      </c>
      <c r="M43" s="100">
        <v>0.3</v>
      </c>
      <c r="N43" s="48" t="s">
        <v>41</v>
      </c>
      <c r="O43" s="49">
        <v>0</v>
      </c>
      <c r="P43" s="49">
        <v>0</v>
      </c>
      <c r="Q43" s="49">
        <v>1</v>
      </c>
      <c r="R43" s="49">
        <v>1</v>
      </c>
      <c r="S43" s="50">
        <f>SUM(O43:O43)*M43</f>
        <v>0</v>
      </c>
      <c r="T43" s="50">
        <f>SUM(P43:P43)*M43</f>
        <v>0</v>
      </c>
      <c r="U43" s="50">
        <f t="shared" ref="U43" si="59">SUM(Q43:Q43)*M43</f>
        <v>0.3</v>
      </c>
      <c r="V43" s="50">
        <f>SUM(R43:R43)*M43</f>
        <v>0.3</v>
      </c>
      <c r="W43" s="50">
        <f t="shared" si="1"/>
        <v>0.3</v>
      </c>
      <c r="X43" s="78"/>
      <c r="Y43" s="78"/>
      <c r="Z43" s="78"/>
      <c r="AA43" s="78"/>
      <c r="AB43" s="78"/>
      <c r="AC43" s="79"/>
      <c r="AD43" s="74"/>
      <c r="AE43" s="71" t="str">
        <f t="shared" ref="AE43" si="60">+IF(Q44&gt;Q43,"SUPERADA",IF(Q44=Q43,"EQUILIBRADA",IF(Q44&lt;Q43,"PARA MEJORAR")))</f>
        <v>PARA MEJORAR</v>
      </c>
      <c r="AF43" s="101"/>
      <c r="AG43" s="94"/>
      <c r="AH43" s="74"/>
      <c r="AI43" s="95"/>
      <c r="AJ43" s="97"/>
    </row>
    <row r="44" spans="1:36" ht="30" customHeight="1" x14ac:dyDescent="0.2">
      <c r="A44" s="86"/>
      <c r="B44" s="87"/>
      <c r="C44" s="88"/>
      <c r="D44" s="89"/>
      <c r="E44" s="90"/>
      <c r="F44" s="75"/>
      <c r="G44" s="97"/>
      <c r="H44" s="76"/>
      <c r="I44" s="97"/>
      <c r="J44" s="97"/>
      <c r="K44" s="98"/>
      <c r="L44" s="99" t="s">
        <v>86</v>
      </c>
      <c r="M44" s="100"/>
      <c r="N44" s="51" t="s">
        <v>45</v>
      </c>
      <c r="O44" s="52">
        <v>0</v>
      </c>
      <c r="P44" s="52">
        <v>0</v>
      </c>
      <c r="Q44" s="52">
        <v>0</v>
      </c>
      <c r="R44" s="52">
        <v>0</v>
      </c>
      <c r="S44" s="53">
        <f>SUM(O44:O44)*M43</f>
        <v>0</v>
      </c>
      <c r="T44" s="53">
        <f>SUM(P44:P44)*M43</f>
        <v>0</v>
      </c>
      <c r="U44" s="53">
        <f t="shared" ref="U44" si="61">SUM(Q44:Q44)*M43</f>
        <v>0</v>
      </c>
      <c r="V44" s="53">
        <f>SUM(R44:R44)*M43</f>
        <v>0</v>
      </c>
      <c r="W44" s="53">
        <f t="shared" si="1"/>
        <v>0</v>
      </c>
      <c r="X44" s="78"/>
      <c r="Y44" s="78"/>
      <c r="Z44" s="78"/>
      <c r="AA44" s="78"/>
      <c r="AB44" s="78"/>
      <c r="AC44" s="79"/>
      <c r="AD44" s="74"/>
      <c r="AE44" s="71"/>
      <c r="AF44" s="101"/>
      <c r="AG44" s="94"/>
      <c r="AH44" s="74"/>
      <c r="AI44" s="95"/>
      <c r="AJ44" s="97"/>
    </row>
    <row r="45" spans="1:36" ht="30" customHeight="1" x14ac:dyDescent="0.2">
      <c r="A45" s="86"/>
      <c r="B45" s="87"/>
      <c r="C45" s="88"/>
      <c r="D45" s="89"/>
      <c r="E45" s="90"/>
      <c r="F45" s="75"/>
      <c r="G45" s="97"/>
      <c r="H45" s="76"/>
      <c r="I45" s="97"/>
      <c r="J45" s="97"/>
      <c r="K45" s="98"/>
      <c r="L45" s="99" t="s">
        <v>87</v>
      </c>
      <c r="M45" s="100">
        <v>0.15</v>
      </c>
      <c r="N45" s="48" t="s">
        <v>41</v>
      </c>
      <c r="O45" s="49">
        <v>0.25</v>
      </c>
      <c r="P45" s="49">
        <v>0.5</v>
      </c>
      <c r="Q45" s="49">
        <v>0.75</v>
      </c>
      <c r="R45" s="49">
        <v>1</v>
      </c>
      <c r="S45" s="50">
        <f>SUM(O45:O45)*M45</f>
        <v>3.7499999999999999E-2</v>
      </c>
      <c r="T45" s="50">
        <f>SUM(P45:P45)*M45</f>
        <v>7.4999999999999997E-2</v>
      </c>
      <c r="U45" s="50">
        <f t="shared" ref="U45" si="62">SUM(Q45:Q45)*M45</f>
        <v>0.11249999999999999</v>
      </c>
      <c r="V45" s="50">
        <f>SUM(R45:R45)*M45</f>
        <v>0.15</v>
      </c>
      <c r="W45" s="50">
        <f t="shared" si="1"/>
        <v>0.15</v>
      </c>
      <c r="X45" s="78"/>
      <c r="Y45" s="78"/>
      <c r="Z45" s="78"/>
      <c r="AA45" s="78"/>
      <c r="AB45" s="78"/>
      <c r="AC45" s="79"/>
      <c r="AD45" s="74"/>
      <c r="AE45" s="71" t="str">
        <f t="shared" ref="AE45" si="63">+IF(Q46&gt;Q45,"SUPERADA",IF(Q46=Q45,"EQUILIBRADA",IF(Q46&lt;Q45,"PARA MEJORAR")))</f>
        <v>EQUILIBRADA</v>
      </c>
      <c r="AF45" s="101"/>
      <c r="AG45" s="94"/>
      <c r="AH45" s="74"/>
      <c r="AI45" s="95"/>
      <c r="AJ45" s="97"/>
    </row>
    <row r="46" spans="1:36" ht="30" customHeight="1" x14ac:dyDescent="0.2">
      <c r="A46" s="86"/>
      <c r="B46" s="87"/>
      <c r="C46" s="88"/>
      <c r="D46" s="89"/>
      <c r="E46" s="90"/>
      <c r="F46" s="75"/>
      <c r="G46" s="97"/>
      <c r="H46" s="76"/>
      <c r="I46" s="97"/>
      <c r="J46" s="97"/>
      <c r="K46" s="98"/>
      <c r="L46" s="99"/>
      <c r="M46" s="100"/>
      <c r="N46" s="51" t="s">
        <v>45</v>
      </c>
      <c r="O46" s="52">
        <v>0.25</v>
      </c>
      <c r="P46" s="52">
        <v>0.5</v>
      </c>
      <c r="Q46" s="52">
        <v>0.75</v>
      </c>
      <c r="R46" s="52">
        <v>1</v>
      </c>
      <c r="S46" s="53">
        <f>SUM(O46:O46)*M45</f>
        <v>3.7499999999999999E-2</v>
      </c>
      <c r="T46" s="53">
        <f>SUM(P46:P46)*M45</f>
        <v>7.4999999999999997E-2</v>
      </c>
      <c r="U46" s="53">
        <f t="shared" ref="U46" si="64">SUM(Q46:Q46)*M45</f>
        <v>0.11249999999999999</v>
      </c>
      <c r="V46" s="53">
        <f>SUM(R46:R46)*M45</f>
        <v>0.15</v>
      </c>
      <c r="W46" s="53">
        <f t="shared" si="1"/>
        <v>0.15</v>
      </c>
      <c r="X46" s="78"/>
      <c r="Y46" s="78"/>
      <c r="Z46" s="78"/>
      <c r="AA46" s="78"/>
      <c r="AB46" s="78"/>
      <c r="AC46" s="79"/>
      <c r="AD46" s="74"/>
      <c r="AE46" s="71"/>
      <c r="AF46" s="101"/>
      <c r="AG46" s="94"/>
      <c r="AH46" s="74"/>
      <c r="AI46" s="95"/>
      <c r="AJ46" s="97"/>
    </row>
    <row r="47" spans="1:36" ht="30" customHeight="1" x14ac:dyDescent="0.2">
      <c r="A47" s="86"/>
      <c r="B47" s="87"/>
      <c r="C47" s="88"/>
      <c r="D47" s="89"/>
      <c r="E47" s="90"/>
      <c r="F47" s="75"/>
      <c r="G47" s="97"/>
      <c r="H47" s="76"/>
      <c r="I47" s="97"/>
      <c r="J47" s="97"/>
      <c r="K47" s="98"/>
      <c r="L47" s="99" t="s">
        <v>88</v>
      </c>
      <c r="M47" s="100">
        <v>0.15</v>
      </c>
      <c r="N47" s="48" t="s">
        <v>41</v>
      </c>
      <c r="O47" s="49">
        <v>0.25</v>
      </c>
      <c r="P47" s="49">
        <v>0.5</v>
      </c>
      <c r="Q47" s="49">
        <v>0.75</v>
      </c>
      <c r="R47" s="49">
        <v>1</v>
      </c>
      <c r="S47" s="50">
        <f>SUM(O47:O47)*M47</f>
        <v>3.7499999999999999E-2</v>
      </c>
      <c r="T47" s="50">
        <f>SUM(P47:P47)*M47</f>
        <v>7.4999999999999997E-2</v>
      </c>
      <c r="U47" s="50">
        <f t="shared" ref="U47" si="65">SUM(Q47:Q47)*M47</f>
        <v>0.11249999999999999</v>
      </c>
      <c r="V47" s="50">
        <f>SUM(R47:R47)*M47</f>
        <v>0.15</v>
      </c>
      <c r="W47" s="50">
        <f t="shared" si="1"/>
        <v>0.15</v>
      </c>
      <c r="X47" s="78"/>
      <c r="Y47" s="78"/>
      <c r="Z47" s="78"/>
      <c r="AA47" s="78"/>
      <c r="AB47" s="78"/>
      <c r="AC47" s="79"/>
      <c r="AD47" s="74"/>
      <c r="AE47" s="71" t="str">
        <f t="shared" ref="AE47" si="66">+IF(Q48&gt;Q47,"SUPERADA",IF(Q48=Q47,"EQUILIBRADA",IF(Q48&lt;Q47,"PARA MEJORAR")))</f>
        <v>EQUILIBRADA</v>
      </c>
      <c r="AF47" s="101"/>
      <c r="AG47" s="94"/>
      <c r="AH47" s="74"/>
      <c r="AI47" s="95"/>
      <c r="AJ47" s="97"/>
    </row>
    <row r="48" spans="1:36" ht="30" customHeight="1" x14ac:dyDescent="0.2">
      <c r="A48" s="86"/>
      <c r="B48" s="87"/>
      <c r="C48" s="88"/>
      <c r="D48" s="89"/>
      <c r="E48" s="90"/>
      <c r="F48" s="75"/>
      <c r="G48" s="97"/>
      <c r="H48" s="76"/>
      <c r="I48" s="97"/>
      <c r="J48" s="97"/>
      <c r="K48" s="98"/>
      <c r="L48" s="99"/>
      <c r="M48" s="100"/>
      <c r="N48" s="51" t="s">
        <v>45</v>
      </c>
      <c r="O48" s="52">
        <v>0.25</v>
      </c>
      <c r="P48" s="52">
        <v>0.5</v>
      </c>
      <c r="Q48" s="52">
        <v>0.75</v>
      </c>
      <c r="R48" s="52">
        <v>1</v>
      </c>
      <c r="S48" s="53">
        <f>SUM(O48:O48)*M47</f>
        <v>3.7499999999999999E-2</v>
      </c>
      <c r="T48" s="53">
        <f>SUM(P48:P48)*M47</f>
        <v>7.4999999999999997E-2</v>
      </c>
      <c r="U48" s="53">
        <f t="shared" ref="U48" si="67">SUM(Q48:Q48)*M47</f>
        <v>0.11249999999999999</v>
      </c>
      <c r="V48" s="53">
        <f>SUM(R48:R48)*M47</f>
        <v>0.15</v>
      </c>
      <c r="W48" s="53">
        <f t="shared" si="1"/>
        <v>0.15</v>
      </c>
      <c r="X48" s="78"/>
      <c r="Y48" s="78"/>
      <c r="Z48" s="78"/>
      <c r="AA48" s="78"/>
      <c r="AB48" s="78"/>
      <c r="AC48" s="79"/>
      <c r="AD48" s="74"/>
      <c r="AE48" s="71"/>
      <c r="AF48" s="101"/>
      <c r="AG48" s="94"/>
      <c r="AH48" s="74"/>
      <c r="AI48" s="95"/>
      <c r="AJ48" s="97"/>
    </row>
    <row r="49" spans="1:36" ht="18.75" customHeight="1" x14ac:dyDescent="0.2">
      <c r="A49" s="86"/>
      <c r="B49" s="87"/>
      <c r="C49" s="88"/>
      <c r="D49" s="89"/>
      <c r="E49" s="90"/>
      <c r="F49" s="75"/>
      <c r="G49" s="97"/>
      <c r="H49" s="76"/>
      <c r="I49" s="97"/>
      <c r="J49" s="97"/>
      <c r="K49" s="98"/>
      <c r="L49" s="99" t="s">
        <v>89</v>
      </c>
      <c r="M49" s="100">
        <v>0.1</v>
      </c>
      <c r="N49" s="48" t="s">
        <v>41</v>
      </c>
      <c r="O49" s="49">
        <v>0.25</v>
      </c>
      <c r="P49" s="49">
        <v>0.5</v>
      </c>
      <c r="Q49" s="49">
        <v>0.75</v>
      </c>
      <c r="R49" s="49">
        <v>1</v>
      </c>
      <c r="S49" s="50">
        <f>SUM(O49:O49)*M49</f>
        <v>2.5000000000000001E-2</v>
      </c>
      <c r="T49" s="50">
        <f>SUM(P49:P49)*M49</f>
        <v>0.05</v>
      </c>
      <c r="U49" s="50">
        <f t="shared" ref="U49" si="68">SUM(Q49:Q49)*M49</f>
        <v>7.5000000000000011E-2</v>
      </c>
      <c r="V49" s="50">
        <f>SUM(R49:R49)*M49</f>
        <v>0.1</v>
      </c>
      <c r="W49" s="50">
        <f t="shared" si="1"/>
        <v>0.1</v>
      </c>
      <c r="X49" s="78"/>
      <c r="Y49" s="78"/>
      <c r="Z49" s="78"/>
      <c r="AA49" s="78"/>
      <c r="AB49" s="78"/>
      <c r="AC49" s="79"/>
      <c r="AD49" s="74"/>
      <c r="AE49" s="71" t="str">
        <f t="shared" ref="AE49" si="69">+IF(Q50&gt;Q49,"SUPERADA",IF(Q50=Q49,"EQUILIBRADA",IF(Q50&lt;Q49,"PARA MEJORAR")))</f>
        <v>EQUILIBRADA</v>
      </c>
      <c r="AF49" s="101"/>
      <c r="AG49" s="94"/>
      <c r="AH49" s="74"/>
      <c r="AI49" s="95"/>
      <c r="AJ49" s="97"/>
    </row>
    <row r="50" spans="1:36" ht="23.25" customHeight="1" x14ac:dyDescent="0.2">
      <c r="A50" s="86"/>
      <c r="B50" s="87"/>
      <c r="C50" s="88"/>
      <c r="D50" s="89"/>
      <c r="E50" s="90"/>
      <c r="F50" s="75"/>
      <c r="G50" s="97"/>
      <c r="H50" s="76"/>
      <c r="I50" s="97"/>
      <c r="J50" s="97"/>
      <c r="K50" s="98"/>
      <c r="L50" s="99"/>
      <c r="M50" s="100"/>
      <c r="N50" s="51" t="s">
        <v>45</v>
      </c>
      <c r="O50" s="52">
        <v>0.25</v>
      </c>
      <c r="P50" s="52">
        <v>0.5</v>
      </c>
      <c r="Q50" s="52">
        <v>0.75</v>
      </c>
      <c r="R50" s="52">
        <v>1</v>
      </c>
      <c r="S50" s="53">
        <f>SUM(O50:O50)*M49</f>
        <v>2.5000000000000001E-2</v>
      </c>
      <c r="T50" s="53">
        <f>SUM(P50:P50)*M49</f>
        <v>0.05</v>
      </c>
      <c r="U50" s="53">
        <f t="shared" ref="U50" si="70">SUM(Q50:Q50)*M49</f>
        <v>7.5000000000000011E-2</v>
      </c>
      <c r="V50" s="53">
        <f>SUM(R50:R50)*M49</f>
        <v>0.1</v>
      </c>
      <c r="W50" s="53">
        <f t="shared" si="1"/>
        <v>0.1</v>
      </c>
      <c r="X50" s="78"/>
      <c r="Y50" s="78"/>
      <c r="Z50" s="78"/>
      <c r="AA50" s="78"/>
      <c r="AB50" s="78"/>
      <c r="AC50" s="79"/>
      <c r="AD50" s="74"/>
      <c r="AE50" s="71"/>
      <c r="AF50" s="101"/>
      <c r="AG50" s="94"/>
      <c r="AH50" s="74"/>
      <c r="AI50" s="95"/>
      <c r="AJ50" s="97"/>
    </row>
    <row r="51" spans="1:36" ht="11.25" customHeight="1" x14ac:dyDescent="0.2">
      <c r="A51" s="86"/>
      <c r="B51" s="87"/>
      <c r="C51" s="88">
        <v>2</v>
      </c>
      <c r="D51" s="89" t="s">
        <v>90</v>
      </c>
      <c r="E51" s="90">
        <v>2</v>
      </c>
      <c r="F51" s="75" t="s">
        <v>91</v>
      </c>
      <c r="G51" s="87" t="s">
        <v>92</v>
      </c>
      <c r="H51" s="76">
        <v>7</v>
      </c>
      <c r="I51" s="87" t="s">
        <v>93</v>
      </c>
      <c r="J51" s="87" t="s">
        <v>94</v>
      </c>
      <c r="K51" s="92">
        <f>AA51</f>
        <v>1</v>
      </c>
      <c r="L51" s="82" t="s">
        <v>95</v>
      </c>
      <c r="M51" s="100">
        <v>0.3</v>
      </c>
      <c r="N51" s="48" t="s">
        <v>41</v>
      </c>
      <c r="O51" s="49">
        <v>0</v>
      </c>
      <c r="P51" s="49">
        <v>0.34</v>
      </c>
      <c r="Q51" s="49">
        <v>0.66</v>
      </c>
      <c r="R51" s="49">
        <v>1</v>
      </c>
      <c r="S51" s="50">
        <f>SUM(O51:O51)*M51</f>
        <v>0</v>
      </c>
      <c r="T51" s="50">
        <f>SUM(P51:P51)*M51</f>
        <v>0.10200000000000001</v>
      </c>
      <c r="U51" s="50">
        <f t="shared" ref="U51" si="71">SUM(Q51:Q51)*M51</f>
        <v>0.19800000000000001</v>
      </c>
      <c r="V51" s="50">
        <f>SUM(R51:R51)*M51</f>
        <v>0.3</v>
      </c>
      <c r="W51" s="50">
        <f t="shared" si="1"/>
        <v>0.3</v>
      </c>
      <c r="X51" s="78">
        <f>+S52+S54+S56</f>
        <v>0</v>
      </c>
      <c r="Y51" s="78">
        <f>+T52+T54+T56</f>
        <v>0.34</v>
      </c>
      <c r="Z51" s="78">
        <f>+U52+U54+U56</f>
        <v>0.66</v>
      </c>
      <c r="AA51" s="78">
        <f>+V52+V54+V56</f>
        <v>1</v>
      </c>
      <c r="AB51" s="78">
        <f>MAX(X51:AA56)</f>
        <v>1</v>
      </c>
      <c r="AC51" s="79"/>
      <c r="AD51" s="74" t="s">
        <v>96</v>
      </c>
      <c r="AE51" s="71" t="str">
        <f t="shared" ref="AE51" si="72">+IF(Q52&gt;Q51,"SUPERADA",IF(Q52=Q51,"EQUILIBRADA",IF(Q52&lt;Q51,"PARA MEJORAR")))</f>
        <v>EQUILIBRADA</v>
      </c>
      <c r="AF51" s="81" t="str">
        <f>IF(COUNTIF(AE51:AE56,"PARA MEJORAR")&gt;1,"PARA MEJORAR","BIEN")</f>
        <v>BIEN</v>
      </c>
      <c r="AG51" s="94" t="str">
        <f>IF(COUNTIF(AF51:AF70,"PARA MEJORAR")&gt;=1,"PARA MEJORAR","BIEN")</f>
        <v>BIEN</v>
      </c>
      <c r="AH51" s="74"/>
      <c r="AI51" s="95"/>
      <c r="AJ51" s="87"/>
    </row>
    <row r="52" spans="1:36" ht="30" customHeight="1" x14ac:dyDescent="0.2">
      <c r="A52" s="86"/>
      <c r="B52" s="87"/>
      <c r="C52" s="88"/>
      <c r="D52" s="89"/>
      <c r="E52" s="90"/>
      <c r="F52" s="75"/>
      <c r="G52" s="87"/>
      <c r="H52" s="76"/>
      <c r="I52" s="106"/>
      <c r="J52" s="87"/>
      <c r="K52" s="93"/>
      <c r="L52" s="82"/>
      <c r="M52" s="100"/>
      <c r="N52" s="51" t="s">
        <v>45</v>
      </c>
      <c r="O52" s="52">
        <v>0</v>
      </c>
      <c r="P52" s="52">
        <v>0.34</v>
      </c>
      <c r="Q52" s="52">
        <v>0.66</v>
      </c>
      <c r="R52" s="52">
        <v>1</v>
      </c>
      <c r="S52" s="53">
        <f>SUM(O52:O52)*M51</f>
        <v>0</v>
      </c>
      <c r="T52" s="53">
        <f>SUM(P52:P52)*M51</f>
        <v>0.10200000000000001</v>
      </c>
      <c r="U52" s="53">
        <f t="shared" ref="U52" si="73">SUM(Q52:Q52)*M51</f>
        <v>0.19800000000000001</v>
      </c>
      <c r="V52" s="53">
        <f>SUM(R52:R52)*M51</f>
        <v>0.3</v>
      </c>
      <c r="W52" s="53">
        <f t="shared" si="1"/>
        <v>0.3</v>
      </c>
      <c r="X52" s="78"/>
      <c r="Y52" s="78"/>
      <c r="Z52" s="78"/>
      <c r="AA52" s="78"/>
      <c r="AB52" s="78"/>
      <c r="AC52" s="79"/>
      <c r="AD52" s="74"/>
      <c r="AE52" s="71"/>
      <c r="AF52" s="81"/>
      <c r="AG52" s="94"/>
      <c r="AH52" s="74"/>
      <c r="AI52" s="95"/>
      <c r="AJ52" s="87"/>
    </row>
    <row r="53" spans="1:36" ht="30" customHeight="1" x14ac:dyDescent="0.2">
      <c r="A53" s="86"/>
      <c r="B53" s="87"/>
      <c r="C53" s="88"/>
      <c r="D53" s="89"/>
      <c r="E53" s="90"/>
      <c r="F53" s="75"/>
      <c r="G53" s="87"/>
      <c r="H53" s="76"/>
      <c r="I53" s="106"/>
      <c r="J53" s="87"/>
      <c r="K53" s="93"/>
      <c r="L53" s="82" t="s">
        <v>97</v>
      </c>
      <c r="M53" s="100">
        <v>0.3</v>
      </c>
      <c r="N53" s="48" t="s">
        <v>41</v>
      </c>
      <c r="O53" s="49">
        <v>0</v>
      </c>
      <c r="P53" s="49">
        <v>0.34</v>
      </c>
      <c r="Q53" s="49">
        <v>0.66</v>
      </c>
      <c r="R53" s="49">
        <v>1</v>
      </c>
      <c r="S53" s="50">
        <f>SUM(O53:O53)*M53</f>
        <v>0</v>
      </c>
      <c r="T53" s="50">
        <f>SUM(P53:P53)*M53</f>
        <v>0.10200000000000001</v>
      </c>
      <c r="U53" s="50">
        <f t="shared" ref="U53" si="74">SUM(Q53:Q53)*M53</f>
        <v>0.19800000000000001</v>
      </c>
      <c r="V53" s="50">
        <f>SUM(R53:R53)*M53</f>
        <v>0.3</v>
      </c>
      <c r="W53" s="50">
        <f t="shared" si="1"/>
        <v>0.3</v>
      </c>
      <c r="X53" s="78"/>
      <c r="Y53" s="78"/>
      <c r="Z53" s="78"/>
      <c r="AA53" s="78"/>
      <c r="AB53" s="78"/>
      <c r="AC53" s="79"/>
      <c r="AD53" s="74"/>
      <c r="AE53" s="71" t="str">
        <f t="shared" ref="AE53" si="75">+IF(Q54&gt;Q53,"SUPERADA",IF(Q54=Q53,"EQUILIBRADA",IF(Q54&lt;Q53,"PARA MEJORAR")))</f>
        <v>EQUILIBRADA</v>
      </c>
      <c r="AF53" s="81"/>
      <c r="AG53" s="94"/>
      <c r="AH53" s="74"/>
      <c r="AI53" s="95"/>
      <c r="AJ53" s="87"/>
    </row>
    <row r="54" spans="1:36" ht="30" customHeight="1" x14ac:dyDescent="0.2">
      <c r="A54" s="86"/>
      <c r="B54" s="87"/>
      <c r="C54" s="88"/>
      <c r="D54" s="89"/>
      <c r="E54" s="90"/>
      <c r="F54" s="75"/>
      <c r="G54" s="87"/>
      <c r="H54" s="76"/>
      <c r="I54" s="106"/>
      <c r="J54" s="87"/>
      <c r="K54" s="93"/>
      <c r="L54" s="82"/>
      <c r="M54" s="100"/>
      <c r="N54" s="51" t="s">
        <v>45</v>
      </c>
      <c r="O54" s="52">
        <v>0</v>
      </c>
      <c r="P54" s="52">
        <v>0.34</v>
      </c>
      <c r="Q54" s="52">
        <v>0.66</v>
      </c>
      <c r="R54" s="52">
        <v>1</v>
      </c>
      <c r="S54" s="53">
        <f>SUM(O54:O54)*M53</f>
        <v>0</v>
      </c>
      <c r="T54" s="53">
        <f>SUM(P54:P54)*M53</f>
        <v>0.10200000000000001</v>
      </c>
      <c r="U54" s="53">
        <f t="shared" ref="U54" si="76">SUM(Q54:Q54)*M53</f>
        <v>0.19800000000000001</v>
      </c>
      <c r="V54" s="53">
        <f>SUM(R54:R54)*M53</f>
        <v>0.3</v>
      </c>
      <c r="W54" s="53">
        <f t="shared" si="1"/>
        <v>0.3</v>
      </c>
      <c r="X54" s="78"/>
      <c r="Y54" s="78"/>
      <c r="Z54" s="78"/>
      <c r="AA54" s="78"/>
      <c r="AB54" s="78"/>
      <c r="AC54" s="79"/>
      <c r="AD54" s="74"/>
      <c r="AE54" s="71"/>
      <c r="AF54" s="81"/>
      <c r="AG54" s="94"/>
      <c r="AH54" s="74"/>
      <c r="AI54" s="95"/>
      <c r="AJ54" s="87"/>
    </row>
    <row r="55" spans="1:36" ht="30" customHeight="1" x14ac:dyDescent="0.2">
      <c r="A55" s="86"/>
      <c r="B55" s="87"/>
      <c r="C55" s="88"/>
      <c r="D55" s="89"/>
      <c r="E55" s="90"/>
      <c r="F55" s="75"/>
      <c r="G55" s="87"/>
      <c r="H55" s="76"/>
      <c r="I55" s="106"/>
      <c r="J55" s="87"/>
      <c r="K55" s="93"/>
      <c r="L55" s="82" t="s">
        <v>98</v>
      </c>
      <c r="M55" s="100">
        <v>0.4</v>
      </c>
      <c r="N55" s="48" t="s">
        <v>41</v>
      </c>
      <c r="O55" s="49">
        <v>0</v>
      </c>
      <c r="P55" s="49">
        <v>0.34</v>
      </c>
      <c r="Q55" s="49">
        <v>0.66</v>
      </c>
      <c r="R55" s="49">
        <v>1</v>
      </c>
      <c r="S55" s="50">
        <f>SUM(O55:O55)*M55</f>
        <v>0</v>
      </c>
      <c r="T55" s="50">
        <f>SUM(P55:P55)*M55</f>
        <v>0.13600000000000001</v>
      </c>
      <c r="U55" s="50">
        <f t="shared" ref="U55" si="77">SUM(Q55:Q55)*M55</f>
        <v>0.26400000000000001</v>
      </c>
      <c r="V55" s="50">
        <f>SUM(R55:R55)*M55</f>
        <v>0.4</v>
      </c>
      <c r="W55" s="50">
        <f t="shared" si="1"/>
        <v>0.4</v>
      </c>
      <c r="X55" s="78"/>
      <c r="Y55" s="78"/>
      <c r="Z55" s="78"/>
      <c r="AA55" s="78"/>
      <c r="AB55" s="78"/>
      <c r="AC55" s="79"/>
      <c r="AD55" s="74"/>
      <c r="AE55" s="71" t="str">
        <f t="shared" ref="AE55" si="78">+IF(Q56&gt;Q55,"SUPERADA",IF(Q56=Q55,"EQUILIBRADA",IF(Q56&lt;Q55,"PARA MEJORAR")))</f>
        <v>EQUILIBRADA</v>
      </c>
      <c r="AF55" s="81"/>
      <c r="AG55" s="94"/>
      <c r="AH55" s="74"/>
      <c r="AI55" s="95"/>
      <c r="AJ55" s="87"/>
    </row>
    <row r="56" spans="1:36" ht="30" customHeight="1" x14ac:dyDescent="0.2">
      <c r="A56" s="86"/>
      <c r="B56" s="87"/>
      <c r="C56" s="88"/>
      <c r="D56" s="89"/>
      <c r="E56" s="90"/>
      <c r="F56" s="75"/>
      <c r="G56" s="87"/>
      <c r="H56" s="76"/>
      <c r="I56" s="106"/>
      <c r="J56" s="87"/>
      <c r="K56" s="93"/>
      <c r="L56" s="82"/>
      <c r="M56" s="100"/>
      <c r="N56" s="51" t="s">
        <v>45</v>
      </c>
      <c r="O56" s="52">
        <v>0</v>
      </c>
      <c r="P56" s="52">
        <v>0.34</v>
      </c>
      <c r="Q56" s="52">
        <v>0.66</v>
      </c>
      <c r="R56" s="52">
        <v>1</v>
      </c>
      <c r="S56" s="53">
        <f>SUM(O56:O56)*M55</f>
        <v>0</v>
      </c>
      <c r="T56" s="53">
        <f>SUM(P56:P56)*M55</f>
        <v>0.13600000000000001</v>
      </c>
      <c r="U56" s="53">
        <f t="shared" ref="U56" si="79">SUM(Q56:Q56)*M55</f>
        <v>0.26400000000000001</v>
      </c>
      <c r="V56" s="53">
        <f>SUM(R56:R56)*M55</f>
        <v>0.4</v>
      </c>
      <c r="W56" s="53">
        <f t="shared" si="1"/>
        <v>0.4</v>
      </c>
      <c r="X56" s="78"/>
      <c r="Y56" s="78"/>
      <c r="Z56" s="78"/>
      <c r="AA56" s="78"/>
      <c r="AB56" s="78"/>
      <c r="AC56" s="79"/>
      <c r="AD56" s="74"/>
      <c r="AE56" s="71"/>
      <c r="AF56" s="81"/>
      <c r="AG56" s="94"/>
      <c r="AH56" s="74"/>
      <c r="AI56" s="95"/>
      <c r="AJ56" s="87"/>
    </row>
    <row r="57" spans="1:36" ht="30" customHeight="1" x14ac:dyDescent="0.2">
      <c r="A57" s="86"/>
      <c r="B57" s="87"/>
      <c r="C57" s="88"/>
      <c r="D57" s="89"/>
      <c r="E57" s="90"/>
      <c r="F57" s="75"/>
      <c r="G57" s="87" t="s">
        <v>99</v>
      </c>
      <c r="H57" s="76">
        <v>8</v>
      </c>
      <c r="I57" s="87" t="s">
        <v>100</v>
      </c>
      <c r="J57" s="87" t="s">
        <v>101</v>
      </c>
      <c r="K57" s="68">
        <f>AA57</f>
        <v>0.97799999999999998</v>
      </c>
      <c r="L57" s="82" t="s">
        <v>102</v>
      </c>
      <c r="M57" s="103">
        <v>0.2</v>
      </c>
      <c r="N57" s="48" t="s">
        <v>41</v>
      </c>
      <c r="O57" s="49">
        <v>0.25</v>
      </c>
      <c r="P57" s="49">
        <v>0.5</v>
      </c>
      <c r="Q57" s="49">
        <v>0.75</v>
      </c>
      <c r="R57" s="49">
        <v>1</v>
      </c>
      <c r="S57" s="50">
        <f>SUM(O57:O57)*M57</f>
        <v>0.05</v>
      </c>
      <c r="T57" s="50">
        <f>SUM(P57:P57)*M57</f>
        <v>0.1</v>
      </c>
      <c r="U57" s="50">
        <f t="shared" ref="U57" si="80">SUM(Q57:Q57)*M57</f>
        <v>0.15000000000000002</v>
      </c>
      <c r="V57" s="50">
        <f>SUM(R57:R57)*M57</f>
        <v>0.2</v>
      </c>
      <c r="W57" s="50">
        <f t="shared" si="1"/>
        <v>0.2</v>
      </c>
      <c r="X57" s="78">
        <f>+S58+S60+S62+S64+S66+S68+S70</f>
        <v>0.30170000000000002</v>
      </c>
      <c r="Y57" s="78">
        <f>+T58+T60+T62+T64+T66+T68+T70</f>
        <v>0.53170000000000006</v>
      </c>
      <c r="Z57" s="78">
        <f>+U58+U60+U62+U64+U66+U68+U70</f>
        <v>0.75900000000000012</v>
      </c>
      <c r="AA57" s="78">
        <f>+V58+V60+V62+V64+V66+V68+V70</f>
        <v>0.97799999999999998</v>
      </c>
      <c r="AB57" s="78">
        <f>MAX(X57:AA70)</f>
        <v>0.97799999999999998</v>
      </c>
      <c r="AC57" s="79"/>
      <c r="AD57" s="74" t="s">
        <v>103</v>
      </c>
      <c r="AE57" s="71" t="str">
        <f t="shared" ref="AE57" si="81">+IF(Q58&gt;Q57,"SUPERADA",IF(Q58=Q57,"EQUILIBRADA",IF(Q58&lt;Q57,"PARA MEJORAR")))</f>
        <v>EQUILIBRADA</v>
      </c>
      <c r="AF57" s="74" t="str">
        <f>IF(COUNTIF(AE57:AE70,"PARA MEJORAR")&gt;1,"PARA MEJORAR","BIEN")</f>
        <v>BIEN</v>
      </c>
      <c r="AG57" s="94"/>
      <c r="AH57" s="74"/>
      <c r="AI57" s="95"/>
      <c r="AJ57" s="87"/>
    </row>
    <row r="58" spans="1:36" ht="30" customHeight="1" x14ac:dyDescent="0.2">
      <c r="A58" s="86"/>
      <c r="B58" s="87"/>
      <c r="C58" s="88"/>
      <c r="D58" s="89"/>
      <c r="E58" s="90"/>
      <c r="F58" s="75"/>
      <c r="G58" s="87"/>
      <c r="H58" s="76"/>
      <c r="I58" s="87"/>
      <c r="J58" s="87"/>
      <c r="K58" s="69"/>
      <c r="L58" s="82"/>
      <c r="M58" s="103"/>
      <c r="N58" s="51" t="s">
        <v>45</v>
      </c>
      <c r="O58" s="52">
        <v>0.25</v>
      </c>
      <c r="P58" s="52">
        <v>0.5</v>
      </c>
      <c r="Q58" s="52">
        <v>0.75</v>
      </c>
      <c r="R58" s="52">
        <v>1</v>
      </c>
      <c r="S58" s="53">
        <f>SUM(O58:O58)*M57</f>
        <v>0.05</v>
      </c>
      <c r="T58" s="53">
        <f>SUM(P58:P58)*M57</f>
        <v>0.1</v>
      </c>
      <c r="U58" s="53">
        <f t="shared" ref="U58" si="82">SUM(Q58:Q58)*M57</f>
        <v>0.15000000000000002</v>
      </c>
      <c r="V58" s="53">
        <f>SUM(R58:R58)*M57</f>
        <v>0.2</v>
      </c>
      <c r="W58" s="53">
        <f t="shared" si="1"/>
        <v>0.2</v>
      </c>
      <c r="X58" s="78"/>
      <c r="Y58" s="78"/>
      <c r="Z58" s="78"/>
      <c r="AA58" s="78"/>
      <c r="AB58" s="78"/>
      <c r="AC58" s="79"/>
      <c r="AD58" s="74"/>
      <c r="AE58" s="71"/>
      <c r="AF58" s="74"/>
      <c r="AG58" s="94"/>
      <c r="AH58" s="74"/>
      <c r="AI58" s="95"/>
      <c r="AJ58" s="87"/>
    </row>
    <row r="59" spans="1:36" ht="30" customHeight="1" x14ac:dyDescent="0.2">
      <c r="A59" s="86"/>
      <c r="B59" s="87"/>
      <c r="C59" s="88"/>
      <c r="D59" s="89"/>
      <c r="E59" s="90"/>
      <c r="F59" s="75"/>
      <c r="G59" s="87"/>
      <c r="H59" s="76"/>
      <c r="I59" s="87"/>
      <c r="J59" s="87"/>
      <c r="K59" s="69"/>
      <c r="L59" s="82" t="s">
        <v>104</v>
      </c>
      <c r="M59" s="103">
        <v>0.2</v>
      </c>
      <c r="N59" s="48" t="s">
        <v>41</v>
      </c>
      <c r="O59" s="49">
        <v>0.25</v>
      </c>
      <c r="P59" s="49">
        <v>0.5</v>
      </c>
      <c r="Q59" s="49">
        <v>0.75</v>
      </c>
      <c r="R59" s="49">
        <v>1</v>
      </c>
      <c r="S59" s="50">
        <f>SUM(O59:O59)*M59</f>
        <v>0.05</v>
      </c>
      <c r="T59" s="50">
        <f>SUM(P59:P59)*M59</f>
        <v>0.1</v>
      </c>
      <c r="U59" s="50">
        <f t="shared" ref="U59" si="83">SUM(Q59:Q59)*M59</f>
        <v>0.15000000000000002</v>
      </c>
      <c r="V59" s="50">
        <f>SUM(R59:R59)*M59</f>
        <v>0.2</v>
      </c>
      <c r="W59" s="50">
        <f t="shared" si="1"/>
        <v>0.2</v>
      </c>
      <c r="X59" s="78"/>
      <c r="Y59" s="78"/>
      <c r="Z59" s="78"/>
      <c r="AA59" s="78"/>
      <c r="AB59" s="78"/>
      <c r="AC59" s="79"/>
      <c r="AD59" s="74"/>
      <c r="AE59" s="71" t="str">
        <f t="shared" ref="AE59" si="84">+IF(Q60&gt;Q59,"SUPERADA",IF(Q60=Q59,"EQUILIBRADA",IF(Q60&lt;Q59,"PARA MEJORAR")))</f>
        <v>EQUILIBRADA</v>
      </c>
      <c r="AF59" s="74"/>
      <c r="AG59" s="94"/>
      <c r="AH59" s="74"/>
      <c r="AI59" s="95"/>
      <c r="AJ59" s="87"/>
    </row>
    <row r="60" spans="1:36" ht="30" customHeight="1" x14ac:dyDescent="0.2">
      <c r="A60" s="86"/>
      <c r="B60" s="87"/>
      <c r="C60" s="88"/>
      <c r="D60" s="89"/>
      <c r="E60" s="90"/>
      <c r="F60" s="75"/>
      <c r="G60" s="87"/>
      <c r="H60" s="76"/>
      <c r="I60" s="87"/>
      <c r="J60" s="87"/>
      <c r="K60" s="69"/>
      <c r="L60" s="102"/>
      <c r="M60" s="103"/>
      <c r="N60" s="51" t="s">
        <v>45</v>
      </c>
      <c r="O60" s="52">
        <v>0.25</v>
      </c>
      <c r="P60" s="52">
        <v>0.5</v>
      </c>
      <c r="Q60" s="52">
        <v>0.75</v>
      </c>
      <c r="R60" s="52">
        <v>1</v>
      </c>
      <c r="S60" s="53">
        <f>SUM(O60:O60)*M59</f>
        <v>0.05</v>
      </c>
      <c r="T60" s="53">
        <f>SUM(P60:P60)*M59</f>
        <v>0.1</v>
      </c>
      <c r="U60" s="53">
        <f t="shared" ref="U60" si="85">SUM(Q60:Q60)*M59</f>
        <v>0.15000000000000002</v>
      </c>
      <c r="V60" s="53">
        <f>SUM(R60:R60)*M59</f>
        <v>0.2</v>
      </c>
      <c r="W60" s="53">
        <f t="shared" si="1"/>
        <v>0.2</v>
      </c>
      <c r="X60" s="78"/>
      <c r="Y60" s="78"/>
      <c r="Z60" s="78"/>
      <c r="AA60" s="78"/>
      <c r="AB60" s="78"/>
      <c r="AC60" s="79"/>
      <c r="AD60" s="74"/>
      <c r="AE60" s="71"/>
      <c r="AF60" s="74"/>
      <c r="AG60" s="94"/>
      <c r="AH60" s="74"/>
      <c r="AI60" s="95"/>
      <c r="AJ60" s="87"/>
    </row>
    <row r="61" spans="1:36" ht="30" customHeight="1" x14ac:dyDescent="0.2">
      <c r="A61" s="86"/>
      <c r="B61" s="87"/>
      <c r="C61" s="88"/>
      <c r="D61" s="89"/>
      <c r="E61" s="90"/>
      <c r="F61" s="75"/>
      <c r="G61" s="87"/>
      <c r="H61" s="76"/>
      <c r="I61" s="87"/>
      <c r="J61" s="87"/>
      <c r="K61" s="69"/>
      <c r="L61" s="82" t="s">
        <v>105</v>
      </c>
      <c r="M61" s="103">
        <v>0.1</v>
      </c>
      <c r="N61" s="48" t="s">
        <v>41</v>
      </c>
      <c r="O61" s="49">
        <v>0.25</v>
      </c>
      <c r="P61" s="49">
        <v>0.5</v>
      </c>
      <c r="Q61" s="49">
        <v>0.75</v>
      </c>
      <c r="R61" s="49">
        <v>1</v>
      </c>
      <c r="S61" s="50">
        <f>SUM(O61:O61)*M61</f>
        <v>2.5000000000000001E-2</v>
      </c>
      <c r="T61" s="50">
        <f>SUM(P61:P61)*M61</f>
        <v>0.05</v>
      </c>
      <c r="U61" s="50">
        <f t="shared" ref="U61" si="86">SUM(Q61:Q61)*M61</f>
        <v>7.5000000000000011E-2</v>
      </c>
      <c r="V61" s="50">
        <f>SUM(R61:R61)*M61</f>
        <v>0.1</v>
      </c>
      <c r="W61" s="50">
        <f t="shared" si="1"/>
        <v>0.1</v>
      </c>
      <c r="X61" s="78"/>
      <c r="Y61" s="78"/>
      <c r="Z61" s="78"/>
      <c r="AA61" s="78"/>
      <c r="AB61" s="78"/>
      <c r="AC61" s="79"/>
      <c r="AD61" s="74"/>
      <c r="AE61" s="71" t="str">
        <f t="shared" ref="AE61" si="87">+IF(Q62&gt;Q61,"SUPERADA",IF(Q62=Q61,"EQUILIBRADA",IF(Q62&lt;Q61,"PARA MEJORAR")))</f>
        <v>EQUILIBRADA</v>
      </c>
      <c r="AF61" s="74"/>
      <c r="AG61" s="94"/>
      <c r="AH61" s="74"/>
      <c r="AI61" s="95"/>
      <c r="AJ61" s="87"/>
    </row>
    <row r="62" spans="1:36" ht="30" customHeight="1" x14ac:dyDescent="0.2">
      <c r="A62" s="86"/>
      <c r="B62" s="87"/>
      <c r="C62" s="88"/>
      <c r="D62" s="89"/>
      <c r="E62" s="90"/>
      <c r="F62" s="75"/>
      <c r="G62" s="87"/>
      <c r="H62" s="76"/>
      <c r="I62" s="87"/>
      <c r="J62" s="87"/>
      <c r="K62" s="69"/>
      <c r="L62" s="102"/>
      <c r="M62" s="103"/>
      <c r="N62" s="51" t="s">
        <v>45</v>
      </c>
      <c r="O62" s="52">
        <v>0.41699999999999998</v>
      </c>
      <c r="P62" s="52">
        <v>0.41699999999999998</v>
      </c>
      <c r="Q62" s="52">
        <v>0.75</v>
      </c>
      <c r="R62" s="52">
        <v>1</v>
      </c>
      <c r="S62" s="53">
        <f>SUM(O62:O62)*M61</f>
        <v>4.1700000000000001E-2</v>
      </c>
      <c r="T62" s="53">
        <f>SUM(P62:P62)*M61</f>
        <v>4.1700000000000001E-2</v>
      </c>
      <c r="U62" s="53">
        <f t="shared" ref="U62" si="88">SUM(Q62:Q62)*M61</f>
        <v>7.5000000000000011E-2</v>
      </c>
      <c r="V62" s="53">
        <f>SUM(R62:R62)*M61</f>
        <v>0.1</v>
      </c>
      <c r="W62" s="53">
        <f t="shared" si="1"/>
        <v>0.1</v>
      </c>
      <c r="X62" s="78"/>
      <c r="Y62" s="78"/>
      <c r="Z62" s="78"/>
      <c r="AA62" s="78"/>
      <c r="AB62" s="78"/>
      <c r="AC62" s="79"/>
      <c r="AD62" s="74"/>
      <c r="AE62" s="71"/>
      <c r="AF62" s="74"/>
      <c r="AG62" s="94"/>
      <c r="AH62" s="74"/>
      <c r="AI62" s="95"/>
      <c r="AJ62" s="87"/>
    </row>
    <row r="63" spans="1:36" ht="30" customHeight="1" x14ac:dyDescent="0.2">
      <c r="A63" s="86"/>
      <c r="B63" s="87"/>
      <c r="C63" s="88"/>
      <c r="D63" s="89"/>
      <c r="E63" s="90"/>
      <c r="F63" s="75"/>
      <c r="G63" s="87"/>
      <c r="H63" s="76"/>
      <c r="I63" s="87" t="s">
        <v>106</v>
      </c>
      <c r="J63" s="87" t="s">
        <v>107</v>
      </c>
      <c r="K63" s="69"/>
      <c r="L63" s="77" t="s">
        <v>108</v>
      </c>
      <c r="M63" s="104">
        <v>0.1</v>
      </c>
      <c r="N63" s="48" t="s">
        <v>41</v>
      </c>
      <c r="O63" s="49">
        <v>1</v>
      </c>
      <c r="P63" s="49">
        <v>1</v>
      </c>
      <c r="Q63" s="49">
        <v>1</v>
      </c>
      <c r="R63" s="49">
        <v>1</v>
      </c>
      <c r="S63" s="50">
        <f>SUM(O63:O63)*M63</f>
        <v>0.1</v>
      </c>
      <c r="T63" s="50">
        <f>SUM(P63:P63)*M63</f>
        <v>0.1</v>
      </c>
      <c r="U63" s="50">
        <f t="shared" ref="U63" si="89">SUM(Q63:Q63)*M63</f>
        <v>0.1</v>
      </c>
      <c r="V63" s="50">
        <f>SUM(R63:R63)*M63</f>
        <v>0.1</v>
      </c>
      <c r="W63" s="50">
        <f t="shared" si="1"/>
        <v>0.1</v>
      </c>
      <c r="X63" s="78"/>
      <c r="Y63" s="78"/>
      <c r="Z63" s="78"/>
      <c r="AA63" s="78"/>
      <c r="AB63" s="78"/>
      <c r="AC63" s="79"/>
      <c r="AD63" s="74"/>
      <c r="AE63" s="71" t="str">
        <f t="shared" ref="AE63" si="90">+IF(Q64&gt;Q63,"SUPERADA",IF(Q64=Q63,"EQUILIBRADA",IF(Q64&lt;Q63,"PARA MEJORAR")))</f>
        <v>EQUILIBRADA</v>
      </c>
      <c r="AF63" s="74"/>
      <c r="AG63" s="94"/>
      <c r="AH63" s="74"/>
      <c r="AI63" s="95"/>
      <c r="AJ63" s="87"/>
    </row>
    <row r="64" spans="1:36" ht="30" customHeight="1" x14ac:dyDescent="0.2">
      <c r="A64" s="86"/>
      <c r="B64" s="87"/>
      <c r="C64" s="88"/>
      <c r="D64" s="89"/>
      <c r="E64" s="90"/>
      <c r="F64" s="75"/>
      <c r="G64" s="87"/>
      <c r="H64" s="76"/>
      <c r="I64" s="87"/>
      <c r="J64" s="87"/>
      <c r="K64" s="69"/>
      <c r="L64" s="77"/>
      <c r="M64" s="104"/>
      <c r="N64" s="51" t="s">
        <v>45</v>
      </c>
      <c r="O64" s="52">
        <v>1</v>
      </c>
      <c r="P64" s="52">
        <v>1</v>
      </c>
      <c r="Q64" s="52">
        <v>1</v>
      </c>
      <c r="R64" s="52">
        <v>1</v>
      </c>
      <c r="S64" s="53">
        <f>SUM(O64:O64)*M63</f>
        <v>0.1</v>
      </c>
      <c r="T64" s="53">
        <f>SUM(P64:P64)*M63</f>
        <v>0.1</v>
      </c>
      <c r="U64" s="53">
        <f t="shared" ref="U64" si="91">SUM(Q64:Q64)*M63</f>
        <v>0.1</v>
      </c>
      <c r="V64" s="53">
        <f>SUM(R64:R64)*M63</f>
        <v>0.1</v>
      </c>
      <c r="W64" s="53">
        <f t="shared" si="1"/>
        <v>0.1</v>
      </c>
      <c r="X64" s="78"/>
      <c r="Y64" s="78"/>
      <c r="Z64" s="78"/>
      <c r="AA64" s="78"/>
      <c r="AB64" s="78"/>
      <c r="AC64" s="79"/>
      <c r="AD64" s="74"/>
      <c r="AE64" s="71"/>
      <c r="AF64" s="74"/>
      <c r="AG64" s="94"/>
      <c r="AH64" s="74"/>
      <c r="AI64" s="95"/>
      <c r="AJ64" s="87"/>
    </row>
    <row r="65" spans="1:36" ht="30" customHeight="1" x14ac:dyDescent="0.2">
      <c r="A65" s="86"/>
      <c r="B65" s="87"/>
      <c r="C65" s="88"/>
      <c r="D65" s="89"/>
      <c r="E65" s="90"/>
      <c r="F65" s="75"/>
      <c r="G65" s="87"/>
      <c r="H65" s="76"/>
      <c r="I65" s="87"/>
      <c r="J65" s="87"/>
      <c r="K65" s="69"/>
      <c r="L65" s="105" t="s">
        <v>109</v>
      </c>
      <c r="M65" s="104">
        <v>0.2</v>
      </c>
      <c r="N65" s="48" t="s">
        <v>41</v>
      </c>
      <c r="O65" s="49">
        <v>0.2</v>
      </c>
      <c r="P65" s="49">
        <v>0.5</v>
      </c>
      <c r="Q65" s="49">
        <v>0.8</v>
      </c>
      <c r="R65" s="49">
        <v>1</v>
      </c>
      <c r="S65" s="50">
        <f>SUM(O65:O65)*M65</f>
        <v>4.0000000000000008E-2</v>
      </c>
      <c r="T65" s="50">
        <f>SUM(P65:P65)*M65</f>
        <v>0.1</v>
      </c>
      <c r="U65" s="50">
        <f t="shared" ref="U65" si="92">SUM(Q65:Q65)*M65</f>
        <v>0.16000000000000003</v>
      </c>
      <c r="V65" s="50">
        <f>SUM(R65:R65)*M65</f>
        <v>0.2</v>
      </c>
      <c r="W65" s="50">
        <f t="shared" si="1"/>
        <v>0.2</v>
      </c>
      <c r="X65" s="78"/>
      <c r="Y65" s="78"/>
      <c r="Z65" s="78"/>
      <c r="AA65" s="78"/>
      <c r="AB65" s="78"/>
      <c r="AC65" s="79"/>
      <c r="AD65" s="74"/>
      <c r="AE65" s="71" t="str">
        <f t="shared" ref="AE65" si="93">+IF(Q66&gt;Q65,"SUPERADA",IF(Q66=Q65,"EQUILIBRADA",IF(Q66&lt;Q65,"PARA MEJORAR")))</f>
        <v>PARA MEJORAR</v>
      </c>
      <c r="AF65" s="74"/>
      <c r="AG65" s="94"/>
      <c r="AH65" s="74"/>
      <c r="AI65" s="95"/>
      <c r="AJ65" s="87"/>
    </row>
    <row r="66" spans="1:36" ht="30" customHeight="1" x14ac:dyDescent="0.2">
      <c r="A66" s="86"/>
      <c r="B66" s="87"/>
      <c r="C66" s="88"/>
      <c r="D66" s="89"/>
      <c r="E66" s="90"/>
      <c r="F66" s="75"/>
      <c r="G66" s="87"/>
      <c r="H66" s="76"/>
      <c r="I66" s="87"/>
      <c r="J66" s="87"/>
      <c r="K66" s="69"/>
      <c r="L66" s="105"/>
      <c r="M66" s="104"/>
      <c r="N66" s="51" t="s">
        <v>45</v>
      </c>
      <c r="O66" s="52">
        <v>0.2</v>
      </c>
      <c r="P66" s="52">
        <v>0.45</v>
      </c>
      <c r="Q66" s="52">
        <v>0.62</v>
      </c>
      <c r="R66" s="52">
        <v>0.89</v>
      </c>
      <c r="S66" s="53">
        <f>SUM(O66:O66)*M65</f>
        <v>4.0000000000000008E-2</v>
      </c>
      <c r="T66" s="53">
        <f>SUM(P66:P66)*M65</f>
        <v>9.0000000000000011E-2</v>
      </c>
      <c r="U66" s="53">
        <f t="shared" ref="U66" si="94">SUM(Q66:Q66)*M65</f>
        <v>0.124</v>
      </c>
      <c r="V66" s="53">
        <f>SUM(R66:R66)*M65</f>
        <v>0.17800000000000002</v>
      </c>
      <c r="W66" s="53">
        <f t="shared" si="1"/>
        <v>0.17800000000000002</v>
      </c>
      <c r="X66" s="78"/>
      <c r="Y66" s="78"/>
      <c r="Z66" s="78"/>
      <c r="AA66" s="78"/>
      <c r="AB66" s="78"/>
      <c r="AC66" s="79"/>
      <c r="AD66" s="74"/>
      <c r="AE66" s="71"/>
      <c r="AF66" s="74"/>
      <c r="AG66" s="94"/>
      <c r="AH66" s="74"/>
      <c r="AI66" s="95"/>
      <c r="AJ66" s="87"/>
    </row>
    <row r="67" spans="1:36" ht="30" customHeight="1" x14ac:dyDescent="0.2">
      <c r="A67" s="86"/>
      <c r="B67" s="87"/>
      <c r="C67" s="88"/>
      <c r="D67" s="89"/>
      <c r="E67" s="90"/>
      <c r="F67" s="75"/>
      <c r="G67" s="87"/>
      <c r="H67" s="76"/>
      <c r="I67" s="87"/>
      <c r="J67" s="87"/>
      <c r="K67" s="69"/>
      <c r="L67" s="77" t="s">
        <v>110</v>
      </c>
      <c r="M67" s="104">
        <v>0.1</v>
      </c>
      <c r="N67" s="48" t="s">
        <v>41</v>
      </c>
      <c r="O67" s="49">
        <v>0.2</v>
      </c>
      <c r="P67" s="49">
        <v>0.5</v>
      </c>
      <c r="Q67" s="49">
        <v>0.8</v>
      </c>
      <c r="R67" s="49">
        <v>1</v>
      </c>
      <c r="S67" s="50">
        <f>SUM(O67:O67)*M67</f>
        <v>2.0000000000000004E-2</v>
      </c>
      <c r="T67" s="50">
        <f>SUM(P67:P67)*M67</f>
        <v>0.05</v>
      </c>
      <c r="U67" s="50">
        <f t="shared" ref="U67" si="95">SUM(Q67:Q67)*M67</f>
        <v>8.0000000000000016E-2</v>
      </c>
      <c r="V67" s="50">
        <f>SUM(R67:R67)*M67</f>
        <v>0.1</v>
      </c>
      <c r="W67" s="50">
        <f t="shared" si="1"/>
        <v>0.1</v>
      </c>
      <c r="X67" s="78"/>
      <c r="Y67" s="78"/>
      <c r="Z67" s="78"/>
      <c r="AA67" s="78"/>
      <c r="AB67" s="78"/>
      <c r="AC67" s="79"/>
      <c r="AD67" s="74"/>
      <c r="AE67" s="71" t="str">
        <f t="shared" ref="AE67" si="96">+IF(Q68&gt;Q67,"SUPERADA",IF(Q68=Q67,"EQUILIBRADA",IF(Q68&lt;Q67,"PARA MEJORAR")))</f>
        <v>EQUILIBRADA</v>
      </c>
      <c r="AF67" s="74"/>
      <c r="AG67" s="94"/>
      <c r="AH67" s="74"/>
      <c r="AI67" s="95"/>
      <c r="AJ67" s="87"/>
    </row>
    <row r="68" spans="1:36" ht="30" customHeight="1" x14ac:dyDescent="0.2">
      <c r="A68" s="86"/>
      <c r="B68" s="87"/>
      <c r="C68" s="88"/>
      <c r="D68" s="89"/>
      <c r="E68" s="90"/>
      <c r="F68" s="75"/>
      <c r="G68" s="87"/>
      <c r="H68" s="76"/>
      <c r="I68" s="87"/>
      <c r="J68" s="87"/>
      <c r="K68" s="69"/>
      <c r="L68" s="77"/>
      <c r="M68" s="104"/>
      <c r="N68" s="51" t="s">
        <v>45</v>
      </c>
      <c r="O68" s="52">
        <v>0.2</v>
      </c>
      <c r="P68" s="52">
        <v>0.5</v>
      </c>
      <c r="Q68" s="52">
        <v>0.8</v>
      </c>
      <c r="R68" s="52">
        <v>1</v>
      </c>
      <c r="S68" s="53">
        <f>SUM(O68:O68)*M67</f>
        <v>2.0000000000000004E-2</v>
      </c>
      <c r="T68" s="53">
        <f>SUM(P68:P68)*M67</f>
        <v>0.05</v>
      </c>
      <c r="U68" s="53">
        <f t="shared" ref="U68" si="97">SUM(Q68:Q68)*M67</f>
        <v>8.0000000000000016E-2</v>
      </c>
      <c r="V68" s="53">
        <f>SUM(R68:R68)*M67</f>
        <v>0.1</v>
      </c>
      <c r="W68" s="53">
        <f t="shared" si="1"/>
        <v>0.1</v>
      </c>
      <c r="X68" s="78"/>
      <c r="Y68" s="78"/>
      <c r="Z68" s="78"/>
      <c r="AA68" s="78"/>
      <c r="AB68" s="78"/>
      <c r="AC68" s="79"/>
      <c r="AD68" s="74"/>
      <c r="AE68" s="71"/>
      <c r="AF68" s="74"/>
      <c r="AG68" s="94"/>
      <c r="AH68" s="74"/>
      <c r="AI68" s="95"/>
      <c r="AJ68" s="87"/>
    </row>
    <row r="69" spans="1:36" ht="30" customHeight="1" x14ac:dyDescent="0.2">
      <c r="A69" s="86"/>
      <c r="B69" s="87"/>
      <c r="C69" s="88"/>
      <c r="D69" s="89"/>
      <c r="E69" s="90"/>
      <c r="F69" s="75"/>
      <c r="G69" s="87"/>
      <c r="H69" s="76"/>
      <c r="I69" s="87"/>
      <c r="J69" s="87"/>
      <c r="K69" s="69"/>
      <c r="L69" s="105" t="s">
        <v>111</v>
      </c>
      <c r="M69" s="104">
        <v>0.1</v>
      </c>
      <c r="N69" s="48" t="s">
        <v>41</v>
      </c>
      <c r="O69" s="49">
        <v>0.2</v>
      </c>
      <c r="P69" s="49">
        <v>0.5</v>
      </c>
      <c r="Q69" s="49">
        <v>0.8</v>
      </c>
      <c r="R69" s="49">
        <v>1</v>
      </c>
      <c r="S69" s="50">
        <f>SUM(O69:O69)*M69</f>
        <v>2.0000000000000004E-2</v>
      </c>
      <c r="T69" s="50">
        <f>SUM(P69:P69)*M69</f>
        <v>0.05</v>
      </c>
      <c r="U69" s="50">
        <f t="shared" ref="U69" si="98">SUM(Q69:Q69)*M69</f>
        <v>8.0000000000000016E-2</v>
      </c>
      <c r="V69" s="50">
        <f>SUM(R69:R69)*M69</f>
        <v>0.1</v>
      </c>
      <c r="W69" s="50">
        <f t="shared" ref="W69:W132" si="99">MAX(S69:V69)</f>
        <v>0.1</v>
      </c>
      <c r="X69" s="78"/>
      <c r="Y69" s="78"/>
      <c r="Z69" s="78"/>
      <c r="AA69" s="78"/>
      <c r="AB69" s="78"/>
      <c r="AC69" s="79"/>
      <c r="AD69" s="74"/>
      <c r="AE69" s="71" t="str">
        <f t="shared" ref="AE69" si="100">+IF(Q70&gt;Q69,"SUPERADA",IF(Q70=Q69,"EQUILIBRADA",IF(Q70&lt;Q69,"PARA MEJORAR")))</f>
        <v>EQUILIBRADA</v>
      </c>
      <c r="AF69" s="74"/>
      <c r="AG69" s="94"/>
      <c r="AH69" s="74"/>
      <c r="AI69" s="95"/>
      <c r="AJ69" s="87"/>
    </row>
    <row r="70" spans="1:36" ht="30" customHeight="1" x14ac:dyDescent="0.2">
      <c r="A70" s="86"/>
      <c r="B70" s="87"/>
      <c r="C70" s="88"/>
      <c r="D70" s="89"/>
      <c r="E70" s="90"/>
      <c r="F70" s="75"/>
      <c r="G70" s="87"/>
      <c r="H70" s="76"/>
      <c r="I70" s="87"/>
      <c r="J70" s="87"/>
      <c r="K70" s="70"/>
      <c r="L70" s="105"/>
      <c r="M70" s="104"/>
      <c r="N70" s="51" t="s">
        <v>45</v>
      </c>
      <c r="O70" s="52">
        <v>0</v>
      </c>
      <c r="P70" s="52">
        <v>0.5</v>
      </c>
      <c r="Q70" s="52">
        <v>0.8</v>
      </c>
      <c r="R70" s="52">
        <v>1</v>
      </c>
      <c r="S70" s="53">
        <f>SUM(O70:O70)*M69</f>
        <v>0</v>
      </c>
      <c r="T70" s="53">
        <f>SUM(P70:P70)*M69</f>
        <v>0.05</v>
      </c>
      <c r="U70" s="53">
        <f t="shared" ref="U70" si="101">SUM(Q70:Q70)*M69</f>
        <v>8.0000000000000016E-2</v>
      </c>
      <c r="V70" s="53">
        <f>SUM(R70:R70)*M69</f>
        <v>0.1</v>
      </c>
      <c r="W70" s="53">
        <f t="shared" si="99"/>
        <v>0.1</v>
      </c>
      <c r="X70" s="78"/>
      <c r="Y70" s="78"/>
      <c r="Z70" s="78"/>
      <c r="AA70" s="78"/>
      <c r="AB70" s="78"/>
      <c r="AC70" s="79"/>
      <c r="AD70" s="74"/>
      <c r="AE70" s="71"/>
      <c r="AF70" s="74"/>
      <c r="AG70" s="94"/>
      <c r="AH70" s="74"/>
      <c r="AI70" s="95"/>
      <c r="AJ70" s="87"/>
    </row>
    <row r="71" spans="1:36" ht="30" customHeight="1" x14ac:dyDescent="0.2">
      <c r="A71" s="86"/>
      <c r="B71" s="87"/>
      <c r="C71" s="88">
        <v>3</v>
      </c>
      <c r="D71" s="89" t="s">
        <v>112</v>
      </c>
      <c r="E71" s="90">
        <v>3</v>
      </c>
      <c r="F71" s="75" t="s">
        <v>113</v>
      </c>
      <c r="G71" s="97" t="s">
        <v>114</v>
      </c>
      <c r="H71" s="76">
        <v>9</v>
      </c>
      <c r="I71" s="97" t="s">
        <v>115</v>
      </c>
      <c r="J71" s="97" t="s">
        <v>116</v>
      </c>
      <c r="K71" s="98">
        <f>AA71</f>
        <v>1</v>
      </c>
      <c r="L71" s="82" t="s">
        <v>117</v>
      </c>
      <c r="M71" s="73">
        <v>0.1</v>
      </c>
      <c r="N71" s="48" t="s">
        <v>41</v>
      </c>
      <c r="O71" s="49">
        <v>0.7</v>
      </c>
      <c r="P71" s="49">
        <v>1</v>
      </c>
      <c r="Q71" s="49">
        <v>1</v>
      </c>
      <c r="R71" s="49">
        <v>1</v>
      </c>
      <c r="S71" s="50">
        <f>SUM(O71:O71)*M71</f>
        <v>6.9999999999999993E-2</v>
      </c>
      <c r="T71" s="50">
        <f>SUM(P71:P71)*M71</f>
        <v>0.1</v>
      </c>
      <c r="U71" s="50">
        <f t="shared" ref="U71" si="102">SUM(Q71:Q71)*M71</f>
        <v>0.1</v>
      </c>
      <c r="V71" s="50">
        <f>SUM(R71:R71)*M71</f>
        <v>0.1</v>
      </c>
      <c r="W71" s="50">
        <f t="shared" si="99"/>
        <v>0.1</v>
      </c>
      <c r="X71" s="80">
        <f>+S72+S74+S76+S78+S80+S82</f>
        <v>0.17</v>
      </c>
      <c r="Y71" s="80">
        <f>+T72+T74+T76+T78+T80+T82</f>
        <v>0.37</v>
      </c>
      <c r="Z71" s="80">
        <f>+U72+U74+U76+U78+U80+U82</f>
        <v>0.5</v>
      </c>
      <c r="AA71" s="80">
        <f>+V72+V74+V76+V78+V80+V82</f>
        <v>1</v>
      </c>
      <c r="AB71" s="80">
        <f>MAX(X71:AA82)</f>
        <v>1</v>
      </c>
      <c r="AC71" s="79"/>
      <c r="AD71" s="74" t="s">
        <v>53</v>
      </c>
      <c r="AE71" s="71" t="str">
        <f t="shared" ref="AE71" si="103">+IF(Q72&gt;Q71,"SUPERADA",IF(Q72=Q71,"EQUILIBRADA",IF(Q72&lt;Q71,"PARA MEJORAR")))</f>
        <v>EQUILIBRADA</v>
      </c>
      <c r="AF71" s="96" t="str">
        <f>IF(COUNTIF(AE71:AE82,"PARA MEJORAR")&gt;1,"PARA MEJORAR","BIEN")</f>
        <v>BIEN</v>
      </c>
      <c r="AG71" s="94" t="str">
        <f>IF(COUNTIF(AF71:AF82,"PARA MEJORAR")&gt;=1,"PARA MEJORAR","BIEN")</f>
        <v>BIEN</v>
      </c>
      <c r="AH71" s="74"/>
      <c r="AI71" s="95"/>
      <c r="AJ71" s="97"/>
    </row>
    <row r="72" spans="1:36" ht="30" customHeight="1" x14ac:dyDescent="0.2">
      <c r="A72" s="86"/>
      <c r="B72" s="87"/>
      <c r="C72" s="88"/>
      <c r="D72" s="89"/>
      <c r="E72" s="90"/>
      <c r="F72" s="75"/>
      <c r="G72" s="97"/>
      <c r="H72" s="76"/>
      <c r="I72" s="97"/>
      <c r="J72" s="107"/>
      <c r="K72" s="98"/>
      <c r="L72" s="82"/>
      <c r="M72" s="73"/>
      <c r="N72" s="51" t="s">
        <v>45</v>
      </c>
      <c r="O72" s="52">
        <v>0.7</v>
      </c>
      <c r="P72" s="52">
        <v>0.9</v>
      </c>
      <c r="Q72" s="52">
        <v>1</v>
      </c>
      <c r="R72" s="52">
        <v>1</v>
      </c>
      <c r="S72" s="53">
        <f>SUM(O72:O72)*M71</f>
        <v>6.9999999999999993E-2</v>
      </c>
      <c r="T72" s="53">
        <f>SUM(P72:P72)*M71</f>
        <v>9.0000000000000011E-2</v>
      </c>
      <c r="U72" s="53">
        <f t="shared" ref="U72" si="104">SUM(Q72:Q72)*M71</f>
        <v>0.1</v>
      </c>
      <c r="V72" s="53">
        <f>SUM(R72:R72)*M71</f>
        <v>0.1</v>
      </c>
      <c r="W72" s="53">
        <f t="shared" si="99"/>
        <v>0.1</v>
      </c>
      <c r="X72" s="80"/>
      <c r="Y72" s="80"/>
      <c r="Z72" s="80"/>
      <c r="AA72" s="80"/>
      <c r="AB72" s="80"/>
      <c r="AC72" s="79"/>
      <c r="AD72" s="74"/>
      <c r="AE72" s="71"/>
      <c r="AF72" s="96"/>
      <c r="AG72" s="94"/>
      <c r="AH72" s="74"/>
      <c r="AI72" s="95"/>
      <c r="AJ72" s="97"/>
    </row>
    <row r="73" spans="1:36" ht="30" customHeight="1" x14ac:dyDescent="0.2">
      <c r="A73" s="86"/>
      <c r="B73" s="87"/>
      <c r="C73" s="88"/>
      <c r="D73" s="89"/>
      <c r="E73" s="90"/>
      <c r="F73" s="75"/>
      <c r="G73" s="97"/>
      <c r="H73" s="76"/>
      <c r="I73" s="97"/>
      <c r="J73" s="107"/>
      <c r="K73" s="98"/>
      <c r="L73" s="82" t="s">
        <v>118</v>
      </c>
      <c r="M73" s="73">
        <v>0.2</v>
      </c>
      <c r="N73" s="48" t="s">
        <v>41</v>
      </c>
      <c r="O73" s="49">
        <v>0.3</v>
      </c>
      <c r="P73" s="49">
        <v>1</v>
      </c>
      <c r="Q73" s="49">
        <v>1</v>
      </c>
      <c r="R73" s="49">
        <v>1</v>
      </c>
      <c r="S73" s="50">
        <f>SUM(O73:O73)*M73</f>
        <v>0.06</v>
      </c>
      <c r="T73" s="50">
        <f>SUM(P73:P73)*M73</f>
        <v>0.2</v>
      </c>
      <c r="U73" s="50">
        <f t="shared" ref="U73" si="105">SUM(Q73:Q73)*M73</f>
        <v>0.2</v>
      </c>
      <c r="V73" s="50">
        <f>SUM(R73:R73)*M73</f>
        <v>0.2</v>
      </c>
      <c r="W73" s="50">
        <f t="shared" si="99"/>
        <v>0.2</v>
      </c>
      <c r="X73" s="80"/>
      <c r="Y73" s="80"/>
      <c r="Z73" s="80"/>
      <c r="AA73" s="80"/>
      <c r="AB73" s="80"/>
      <c r="AC73" s="79"/>
      <c r="AD73" s="74"/>
      <c r="AE73" s="71" t="str">
        <f t="shared" ref="AE73" si="106">+IF(Q74&gt;Q73,"SUPERADA",IF(Q74=Q73,"EQUILIBRADA",IF(Q74&lt;Q73,"PARA MEJORAR")))</f>
        <v>EQUILIBRADA</v>
      </c>
      <c r="AF73" s="96"/>
      <c r="AG73" s="94"/>
      <c r="AH73" s="74"/>
      <c r="AI73" s="95"/>
      <c r="AJ73" s="97"/>
    </row>
    <row r="74" spans="1:36" ht="30" customHeight="1" x14ac:dyDescent="0.2">
      <c r="A74" s="86"/>
      <c r="B74" s="87"/>
      <c r="C74" s="88"/>
      <c r="D74" s="89"/>
      <c r="E74" s="90"/>
      <c r="F74" s="75"/>
      <c r="G74" s="97"/>
      <c r="H74" s="76"/>
      <c r="I74" s="97"/>
      <c r="J74" s="107"/>
      <c r="K74" s="98"/>
      <c r="L74" s="82"/>
      <c r="M74" s="73"/>
      <c r="N74" s="51" t="s">
        <v>45</v>
      </c>
      <c r="O74" s="52">
        <v>0.3</v>
      </c>
      <c r="P74" s="52">
        <v>0.9</v>
      </c>
      <c r="Q74" s="52">
        <v>1</v>
      </c>
      <c r="R74" s="52">
        <v>1</v>
      </c>
      <c r="S74" s="53">
        <f>SUM(O74:O74)*M73</f>
        <v>0.06</v>
      </c>
      <c r="T74" s="53">
        <f>SUM(P74:P74)*M73</f>
        <v>0.18000000000000002</v>
      </c>
      <c r="U74" s="53">
        <f t="shared" ref="U74" si="107">SUM(Q74:Q74)*M73</f>
        <v>0.2</v>
      </c>
      <c r="V74" s="53">
        <f>SUM(R74:R74)*M73</f>
        <v>0.2</v>
      </c>
      <c r="W74" s="53">
        <f t="shared" si="99"/>
        <v>0.2</v>
      </c>
      <c r="X74" s="80"/>
      <c r="Y74" s="80"/>
      <c r="Z74" s="80"/>
      <c r="AA74" s="80"/>
      <c r="AB74" s="80"/>
      <c r="AC74" s="79"/>
      <c r="AD74" s="74"/>
      <c r="AE74" s="71"/>
      <c r="AF74" s="96"/>
      <c r="AG74" s="94"/>
      <c r="AH74" s="74"/>
      <c r="AI74" s="95"/>
      <c r="AJ74" s="97"/>
    </row>
    <row r="75" spans="1:36" ht="30" customHeight="1" x14ac:dyDescent="0.2">
      <c r="A75" s="86"/>
      <c r="B75" s="87"/>
      <c r="C75" s="88"/>
      <c r="D75" s="89"/>
      <c r="E75" s="90"/>
      <c r="F75" s="75"/>
      <c r="G75" s="97"/>
      <c r="H75" s="76"/>
      <c r="I75" s="97"/>
      <c r="J75" s="107"/>
      <c r="K75" s="98"/>
      <c r="L75" s="82" t="s">
        <v>119</v>
      </c>
      <c r="M75" s="73">
        <v>0.2</v>
      </c>
      <c r="N75" s="48" t="s">
        <v>41</v>
      </c>
      <c r="O75" s="49">
        <v>0.2</v>
      </c>
      <c r="P75" s="49">
        <v>0.5</v>
      </c>
      <c r="Q75" s="49">
        <v>1</v>
      </c>
      <c r="R75" s="49">
        <v>1</v>
      </c>
      <c r="S75" s="50">
        <f>SUM(O75:O75)*M75</f>
        <v>4.0000000000000008E-2</v>
      </c>
      <c r="T75" s="50">
        <f>SUM(P75:P75)*M75</f>
        <v>0.1</v>
      </c>
      <c r="U75" s="50">
        <f t="shared" ref="U75" si="108">SUM(Q75:Q75)*M75</f>
        <v>0.2</v>
      </c>
      <c r="V75" s="50">
        <f>SUM(R75:R75)*M75</f>
        <v>0.2</v>
      </c>
      <c r="W75" s="50">
        <f t="shared" si="99"/>
        <v>0.2</v>
      </c>
      <c r="X75" s="80"/>
      <c r="Y75" s="80"/>
      <c r="Z75" s="80"/>
      <c r="AA75" s="80"/>
      <c r="AB75" s="80"/>
      <c r="AC75" s="79"/>
      <c r="AD75" s="74"/>
      <c r="AE75" s="71" t="str">
        <f t="shared" ref="AE75" si="109">+IF(Q76&gt;Q75,"SUPERADA",IF(Q76=Q75,"EQUILIBRADA",IF(Q76&lt;Q75,"PARA MEJORAR")))</f>
        <v>EQUILIBRADA</v>
      </c>
      <c r="AF75" s="96"/>
      <c r="AG75" s="94"/>
      <c r="AH75" s="74"/>
      <c r="AI75" s="95"/>
      <c r="AJ75" s="97"/>
    </row>
    <row r="76" spans="1:36" ht="30" customHeight="1" x14ac:dyDescent="0.2">
      <c r="A76" s="86"/>
      <c r="B76" s="87"/>
      <c r="C76" s="88"/>
      <c r="D76" s="89"/>
      <c r="E76" s="90"/>
      <c r="F76" s="75"/>
      <c r="G76" s="97"/>
      <c r="H76" s="76"/>
      <c r="I76" s="97"/>
      <c r="J76" s="107"/>
      <c r="K76" s="98"/>
      <c r="L76" s="82"/>
      <c r="M76" s="73"/>
      <c r="N76" s="51" t="s">
        <v>45</v>
      </c>
      <c r="O76" s="52">
        <v>0.2</v>
      </c>
      <c r="P76" s="52">
        <v>0.5</v>
      </c>
      <c r="Q76" s="52">
        <v>1</v>
      </c>
      <c r="R76" s="52">
        <v>1</v>
      </c>
      <c r="S76" s="53">
        <f>SUM(O76:O76)*M75</f>
        <v>4.0000000000000008E-2</v>
      </c>
      <c r="T76" s="53">
        <f>SUM(P76:P76)*M75</f>
        <v>0.1</v>
      </c>
      <c r="U76" s="53">
        <f t="shared" ref="U76" si="110">SUM(Q76:Q76)*M75</f>
        <v>0.2</v>
      </c>
      <c r="V76" s="53">
        <f>SUM(R76:R76)*M75</f>
        <v>0.2</v>
      </c>
      <c r="W76" s="53">
        <f t="shared" si="99"/>
        <v>0.2</v>
      </c>
      <c r="X76" s="80"/>
      <c r="Y76" s="80"/>
      <c r="Z76" s="80"/>
      <c r="AA76" s="80"/>
      <c r="AB76" s="80"/>
      <c r="AC76" s="79"/>
      <c r="AD76" s="74"/>
      <c r="AE76" s="71"/>
      <c r="AF76" s="96"/>
      <c r="AG76" s="94"/>
      <c r="AH76" s="74"/>
      <c r="AI76" s="95"/>
      <c r="AJ76" s="97"/>
    </row>
    <row r="77" spans="1:36" ht="30" customHeight="1" x14ac:dyDescent="0.2">
      <c r="A77" s="86"/>
      <c r="B77" s="87"/>
      <c r="C77" s="88"/>
      <c r="D77" s="89"/>
      <c r="E77" s="90"/>
      <c r="F77" s="75"/>
      <c r="G77" s="97"/>
      <c r="H77" s="76"/>
      <c r="I77" s="97"/>
      <c r="J77" s="107"/>
      <c r="K77" s="98"/>
      <c r="L77" s="82" t="s">
        <v>120</v>
      </c>
      <c r="M77" s="73">
        <v>0.3</v>
      </c>
      <c r="N77" s="48" t="s">
        <v>41</v>
      </c>
      <c r="O77" s="49">
        <v>0</v>
      </c>
      <c r="P77" s="49">
        <v>0</v>
      </c>
      <c r="Q77" s="49">
        <v>0.5</v>
      </c>
      <c r="R77" s="49">
        <v>1</v>
      </c>
      <c r="S77" s="50">
        <f>SUM(O77:O77)*M77</f>
        <v>0</v>
      </c>
      <c r="T77" s="50">
        <f>SUM(P77:P77)*M77</f>
        <v>0</v>
      </c>
      <c r="U77" s="50">
        <f t="shared" ref="U77" si="111">SUM(Q77:Q77)*M77</f>
        <v>0.15</v>
      </c>
      <c r="V77" s="50">
        <f>SUM(R77:R77)*M77</f>
        <v>0.3</v>
      </c>
      <c r="W77" s="50">
        <f t="shared" si="99"/>
        <v>0.3</v>
      </c>
      <c r="X77" s="80"/>
      <c r="Y77" s="80"/>
      <c r="Z77" s="80"/>
      <c r="AA77" s="80"/>
      <c r="AB77" s="80"/>
      <c r="AC77" s="79"/>
      <c r="AD77" s="74"/>
      <c r="AE77" s="71" t="str">
        <f t="shared" ref="AE77" si="112">+IF(Q78&gt;Q77,"SUPERADA",IF(Q78=Q77,"EQUILIBRADA",IF(Q78&lt;Q77,"PARA MEJORAR")))</f>
        <v>PARA MEJORAR</v>
      </c>
      <c r="AF77" s="96"/>
      <c r="AG77" s="94"/>
      <c r="AH77" s="74"/>
      <c r="AI77" s="95"/>
      <c r="AJ77" s="97"/>
    </row>
    <row r="78" spans="1:36" ht="30" customHeight="1" x14ac:dyDescent="0.2">
      <c r="A78" s="86"/>
      <c r="B78" s="87"/>
      <c r="C78" s="88"/>
      <c r="D78" s="89"/>
      <c r="E78" s="90"/>
      <c r="F78" s="75"/>
      <c r="G78" s="97"/>
      <c r="H78" s="76"/>
      <c r="I78" s="97"/>
      <c r="J78" s="107"/>
      <c r="K78" s="98"/>
      <c r="L78" s="82"/>
      <c r="M78" s="73"/>
      <c r="N78" s="51" t="s">
        <v>45</v>
      </c>
      <c r="O78" s="52">
        <v>0</v>
      </c>
      <c r="P78" s="52">
        <v>0</v>
      </c>
      <c r="Q78" s="52">
        <v>0</v>
      </c>
      <c r="R78" s="52">
        <v>1</v>
      </c>
      <c r="S78" s="53">
        <f>SUM(O78:O78)*M77</f>
        <v>0</v>
      </c>
      <c r="T78" s="53">
        <f>SUM(P78:P78)*M77</f>
        <v>0</v>
      </c>
      <c r="U78" s="53">
        <f t="shared" ref="U78" si="113">SUM(Q78:Q78)*M77</f>
        <v>0</v>
      </c>
      <c r="V78" s="53">
        <f>SUM(R78:R78)*M77</f>
        <v>0.3</v>
      </c>
      <c r="W78" s="53">
        <f t="shared" si="99"/>
        <v>0.3</v>
      </c>
      <c r="X78" s="80"/>
      <c r="Y78" s="80"/>
      <c r="Z78" s="80"/>
      <c r="AA78" s="80"/>
      <c r="AB78" s="80"/>
      <c r="AC78" s="79"/>
      <c r="AD78" s="74"/>
      <c r="AE78" s="71"/>
      <c r="AF78" s="96"/>
      <c r="AG78" s="94"/>
      <c r="AH78" s="74"/>
      <c r="AI78" s="95"/>
      <c r="AJ78" s="97"/>
    </row>
    <row r="79" spans="1:36" ht="30" customHeight="1" x14ac:dyDescent="0.2">
      <c r="A79" s="86"/>
      <c r="B79" s="87"/>
      <c r="C79" s="88"/>
      <c r="D79" s="89"/>
      <c r="E79" s="90"/>
      <c r="F79" s="75"/>
      <c r="G79" s="97"/>
      <c r="H79" s="76"/>
      <c r="I79" s="97"/>
      <c r="J79" s="107"/>
      <c r="K79" s="98"/>
      <c r="L79" s="82" t="s">
        <v>121</v>
      </c>
      <c r="M79" s="73">
        <v>0.1</v>
      </c>
      <c r="N79" s="48" t="s">
        <v>41</v>
      </c>
      <c r="O79" s="49">
        <v>0</v>
      </c>
      <c r="P79" s="49">
        <v>0</v>
      </c>
      <c r="Q79" s="49">
        <v>0</v>
      </c>
      <c r="R79" s="49">
        <v>1</v>
      </c>
      <c r="S79" s="50">
        <f>SUM(O79:O79)*M79</f>
        <v>0</v>
      </c>
      <c r="T79" s="50">
        <f>SUM(P79:P79)*M79</f>
        <v>0</v>
      </c>
      <c r="U79" s="50">
        <f t="shared" ref="U79" si="114">SUM(Q79:Q79)*M79</f>
        <v>0</v>
      </c>
      <c r="V79" s="50">
        <f>SUM(R79:R79)*M79</f>
        <v>0.1</v>
      </c>
      <c r="W79" s="50">
        <f t="shared" si="99"/>
        <v>0.1</v>
      </c>
      <c r="X79" s="80"/>
      <c r="Y79" s="80"/>
      <c r="Z79" s="80"/>
      <c r="AA79" s="80"/>
      <c r="AB79" s="80"/>
      <c r="AC79" s="79"/>
      <c r="AD79" s="74"/>
      <c r="AE79" s="71" t="str">
        <f t="shared" ref="AE79" si="115">+IF(Q80&gt;Q79,"SUPERADA",IF(Q80=Q79,"EQUILIBRADA",IF(Q80&lt;Q79,"PARA MEJORAR")))</f>
        <v>EQUILIBRADA</v>
      </c>
      <c r="AF79" s="96"/>
      <c r="AG79" s="94"/>
      <c r="AH79" s="74"/>
      <c r="AI79" s="95"/>
      <c r="AJ79" s="97"/>
    </row>
    <row r="80" spans="1:36" ht="30" customHeight="1" x14ac:dyDescent="0.2">
      <c r="A80" s="86"/>
      <c r="B80" s="87"/>
      <c r="C80" s="88"/>
      <c r="D80" s="89"/>
      <c r="E80" s="90"/>
      <c r="F80" s="75"/>
      <c r="G80" s="97"/>
      <c r="H80" s="76"/>
      <c r="I80" s="97"/>
      <c r="J80" s="107"/>
      <c r="K80" s="98"/>
      <c r="L80" s="82"/>
      <c r="M80" s="73"/>
      <c r="N80" s="51" t="s">
        <v>45</v>
      </c>
      <c r="O80" s="52">
        <v>0</v>
      </c>
      <c r="P80" s="52">
        <v>0</v>
      </c>
      <c r="Q80" s="52">
        <v>0</v>
      </c>
      <c r="R80" s="52">
        <v>1</v>
      </c>
      <c r="S80" s="53">
        <f>SUM(O80:O80)*M79</f>
        <v>0</v>
      </c>
      <c r="T80" s="53">
        <f>SUM(P80:P80)*M79</f>
        <v>0</v>
      </c>
      <c r="U80" s="53">
        <f t="shared" ref="U80" si="116">SUM(Q80:Q80)*M79</f>
        <v>0</v>
      </c>
      <c r="V80" s="53">
        <f>SUM(R80:R80)*M79</f>
        <v>0.1</v>
      </c>
      <c r="W80" s="53">
        <f t="shared" si="99"/>
        <v>0.1</v>
      </c>
      <c r="X80" s="80"/>
      <c r="Y80" s="80"/>
      <c r="Z80" s="80"/>
      <c r="AA80" s="80"/>
      <c r="AB80" s="80"/>
      <c r="AC80" s="79"/>
      <c r="AD80" s="74"/>
      <c r="AE80" s="71"/>
      <c r="AF80" s="96"/>
      <c r="AG80" s="94"/>
      <c r="AH80" s="74"/>
      <c r="AI80" s="95"/>
      <c r="AJ80" s="97"/>
    </row>
    <row r="81" spans="1:36" ht="30" customHeight="1" x14ac:dyDescent="0.2">
      <c r="A81" s="86"/>
      <c r="B81" s="87"/>
      <c r="C81" s="88"/>
      <c r="D81" s="89"/>
      <c r="E81" s="90"/>
      <c r="F81" s="75"/>
      <c r="G81" s="97"/>
      <c r="H81" s="76"/>
      <c r="I81" s="97"/>
      <c r="J81" s="107"/>
      <c r="K81" s="98"/>
      <c r="L81" s="82" t="s">
        <v>58</v>
      </c>
      <c r="M81" s="73">
        <v>0.1</v>
      </c>
      <c r="N81" s="48" t="s">
        <v>41</v>
      </c>
      <c r="O81" s="49">
        <v>0</v>
      </c>
      <c r="P81" s="49">
        <v>0</v>
      </c>
      <c r="Q81" s="49">
        <v>0</v>
      </c>
      <c r="R81" s="49">
        <v>1</v>
      </c>
      <c r="S81" s="50">
        <f>SUM(O81:O81)*M81</f>
        <v>0</v>
      </c>
      <c r="T81" s="50">
        <f>SUM(P81:P81)*M81</f>
        <v>0</v>
      </c>
      <c r="U81" s="50">
        <f t="shared" ref="U81" si="117">SUM(Q81:Q81)*M81</f>
        <v>0</v>
      </c>
      <c r="V81" s="50">
        <f>SUM(R81:R81)*M81</f>
        <v>0.1</v>
      </c>
      <c r="W81" s="50">
        <f t="shared" si="99"/>
        <v>0.1</v>
      </c>
      <c r="X81" s="80"/>
      <c r="Y81" s="80"/>
      <c r="Z81" s="80"/>
      <c r="AA81" s="80"/>
      <c r="AB81" s="80"/>
      <c r="AC81" s="79"/>
      <c r="AD81" s="74"/>
      <c r="AE81" s="71" t="str">
        <f t="shared" ref="AE81" si="118">+IF(Q82&gt;Q81,"SUPERADA",IF(Q82=Q81,"EQUILIBRADA",IF(Q82&lt;Q81,"PARA MEJORAR")))</f>
        <v>EQUILIBRADA</v>
      </c>
      <c r="AF81" s="96"/>
      <c r="AG81" s="94"/>
      <c r="AH81" s="74"/>
      <c r="AI81" s="95"/>
      <c r="AJ81" s="97"/>
    </row>
    <row r="82" spans="1:36" ht="30" customHeight="1" x14ac:dyDescent="0.2">
      <c r="A82" s="86"/>
      <c r="B82" s="87"/>
      <c r="C82" s="88"/>
      <c r="D82" s="89"/>
      <c r="E82" s="90"/>
      <c r="F82" s="75"/>
      <c r="G82" s="97"/>
      <c r="H82" s="76"/>
      <c r="I82" s="97"/>
      <c r="J82" s="107"/>
      <c r="K82" s="98"/>
      <c r="L82" s="82"/>
      <c r="M82" s="73"/>
      <c r="N82" s="51" t="s">
        <v>45</v>
      </c>
      <c r="O82" s="52">
        <v>0</v>
      </c>
      <c r="P82" s="52">
        <v>0</v>
      </c>
      <c r="Q82" s="52">
        <v>0</v>
      </c>
      <c r="R82" s="52">
        <v>1</v>
      </c>
      <c r="S82" s="53">
        <f>SUM(O82:O82)*M81</f>
        <v>0</v>
      </c>
      <c r="T82" s="53">
        <f>SUM(P82:P82)*M81</f>
        <v>0</v>
      </c>
      <c r="U82" s="53">
        <f t="shared" ref="U82" si="119">SUM(Q82:Q82)*M81</f>
        <v>0</v>
      </c>
      <c r="V82" s="53">
        <f>SUM(R82:R82)*M81</f>
        <v>0.1</v>
      </c>
      <c r="W82" s="53">
        <f t="shared" si="99"/>
        <v>0.1</v>
      </c>
      <c r="X82" s="80"/>
      <c r="Y82" s="80"/>
      <c r="Z82" s="80"/>
      <c r="AA82" s="80"/>
      <c r="AB82" s="80"/>
      <c r="AC82" s="79"/>
      <c r="AD82" s="74"/>
      <c r="AE82" s="71"/>
      <c r="AF82" s="96"/>
      <c r="AG82" s="94"/>
      <c r="AH82" s="74"/>
      <c r="AI82" s="95"/>
      <c r="AJ82" s="97"/>
    </row>
    <row r="83" spans="1:36" ht="30" customHeight="1" x14ac:dyDescent="0.2">
      <c r="A83" s="86"/>
      <c r="B83" s="87"/>
      <c r="C83" s="88">
        <v>4</v>
      </c>
      <c r="D83" s="89" t="s">
        <v>122</v>
      </c>
      <c r="E83" s="90">
        <v>4</v>
      </c>
      <c r="F83" s="75" t="s">
        <v>123</v>
      </c>
      <c r="G83" s="97" t="s">
        <v>124</v>
      </c>
      <c r="H83" s="76">
        <v>10</v>
      </c>
      <c r="I83" s="97" t="s">
        <v>125</v>
      </c>
      <c r="J83" s="97" t="s">
        <v>126</v>
      </c>
      <c r="K83" s="98">
        <f>AA83</f>
        <v>0.29499999999999998</v>
      </c>
      <c r="L83" s="82" t="s">
        <v>127</v>
      </c>
      <c r="M83" s="73">
        <v>0.1</v>
      </c>
      <c r="N83" s="48" t="s">
        <v>41</v>
      </c>
      <c r="O83" s="49">
        <v>1</v>
      </c>
      <c r="P83" s="49">
        <v>1</v>
      </c>
      <c r="Q83" s="49">
        <v>1</v>
      </c>
      <c r="R83" s="49">
        <v>1</v>
      </c>
      <c r="S83" s="50">
        <f>SUM(O83:O83)*M83</f>
        <v>0.1</v>
      </c>
      <c r="T83" s="50">
        <f>SUM(P83:P83)*M83</f>
        <v>0.1</v>
      </c>
      <c r="U83" s="50">
        <f t="shared" ref="U83" si="120">SUM(Q83:Q83)*M83</f>
        <v>0.1</v>
      </c>
      <c r="V83" s="50">
        <f>SUM(R83:R83)*M83</f>
        <v>0.1</v>
      </c>
      <c r="W83" s="50">
        <f t="shared" si="99"/>
        <v>0.1</v>
      </c>
      <c r="X83" s="80">
        <f>+S84+S86+S88+S90+S92+S94</f>
        <v>8.7499999999999994E-2</v>
      </c>
      <c r="Y83" s="80">
        <f>+T84+T86+T88+T90+T92+T94</f>
        <v>0.16</v>
      </c>
      <c r="Z83" s="80">
        <f>+U84+U86+U88+U90+U92+U94</f>
        <v>0.22249999999999998</v>
      </c>
      <c r="AA83" s="80">
        <f>+V84+V86+V88+V90+V92+V94</f>
        <v>0.29499999999999998</v>
      </c>
      <c r="AB83" s="80">
        <f>MAX(X83:AA94)</f>
        <v>0.29499999999999998</v>
      </c>
      <c r="AC83" s="79"/>
      <c r="AD83" s="108" t="s">
        <v>128</v>
      </c>
      <c r="AE83" s="71" t="str">
        <f t="shared" ref="AE83" si="121">+IF(Q84&gt;Q83,"SUPERADA",IF(Q84=Q83,"EQUILIBRADA",IF(Q84&lt;Q83,"PARA MEJORAR")))</f>
        <v>PARA MEJORAR</v>
      </c>
      <c r="AF83" s="80" t="str">
        <f>IF(COUNTIF(AE83:AE94,"PARA MEJORAR")&gt;1,"PARA MEJORAR","BIEN")</f>
        <v>PARA MEJORAR</v>
      </c>
      <c r="AG83" s="94" t="str">
        <f>IF(COUNTIF(AF83:AF94,"PARA MEJORAR")&gt;=1,"PARA MEJORAR","BIEN")</f>
        <v>PARA MEJORAR</v>
      </c>
      <c r="AH83" s="74"/>
      <c r="AI83" s="95"/>
      <c r="AJ83" s="97"/>
    </row>
    <row r="84" spans="1:36" ht="30" customHeight="1" x14ac:dyDescent="0.2">
      <c r="A84" s="86"/>
      <c r="B84" s="87"/>
      <c r="C84" s="88"/>
      <c r="D84" s="89"/>
      <c r="E84" s="90"/>
      <c r="F84" s="75"/>
      <c r="G84" s="97"/>
      <c r="H84" s="76"/>
      <c r="I84" s="97"/>
      <c r="J84" s="97"/>
      <c r="K84" s="98"/>
      <c r="L84" s="82"/>
      <c r="M84" s="73"/>
      <c r="N84" s="51" t="s">
        <v>45</v>
      </c>
      <c r="O84" s="52">
        <v>0.5</v>
      </c>
      <c r="P84" s="52">
        <v>0.6</v>
      </c>
      <c r="Q84" s="52">
        <v>0.6</v>
      </c>
      <c r="R84" s="52">
        <v>0.7</v>
      </c>
      <c r="S84" s="53">
        <f>SUM(O84:O84)*M83</f>
        <v>0.05</v>
      </c>
      <c r="T84" s="53">
        <f>SUM(P84:P84)*M83</f>
        <v>0.06</v>
      </c>
      <c r="U84" s="53">
        <f t="shared" ref="U84" si="122">SUM(Q84:Q84)*M83</f>
        <v>0.06</v>
      </c>
      <c r="V84" s="53">
        <f>SUM(R84:R84)*M83</f>
        <v>6.9999999999999993E-2</v>
      </c>
      <c r="W84" s="53">
        <f t="shared" si="99"/>
        <v>6.9999999999999993E-2</v>
      </c>
      <c r="X84" s="80"/>
      <c r="Y84" s="80"/>
      <c r="Z84" s="80"/>
      <c r="AA84" s="80"/>
      <c r="AB84" s="80"/>
      <c r="AC84" s="79"/>
      <c r="AD84" s="108"/>
      <c r="AE84" s="71"/>
      <c r="AF84" s="80"/>
      <c r="AG84" s="94"/>
      <c r="AH84" s="74"/>
      <c r="AI84" s="95"/>
      <c r="AJ84" s="97"/>
    </row>
    <row r="85" spans="1:36" ht="30" customHeight="1" x14ac:dyDescent="0.2">
      <c r="A85" s="86"/>
      <c r="B85" s="87"/>
      <c r="C85" s="88"/>
      <c r="D85" s="89"/>
      <c r="E85" s="90"/>
      <c r="F85" s="75"/>
      <c r="G85" s="97"/>
      <c r="H85" s="76"/>
      <c r="I85" s="97"/>
      <c r="J85" s="97"/>
      <c r="K85" s="98"/>
      <c r="L85" s="82" t="s">
        <v>129</v>
      </c>
      <c r="M85" s="73">
        <v>0.15</v>
      </c>
      <c r="N85" s="48" t="s">
        <v>41</v>
      </c>
      <c r="O85" s="49">
        <v>0.25</v>
      </c>
      <c r="P85" s="49">
        <v>0.5</v>
      </c>
      <c r="Q85" s="49">
        <v>0.75</v>
      </c>
      <c r="R85" s="49">
        <v>1</v>
      </c>
      <c r="S85" s="50">
        <f>SUM(O85:O85)*M85</f>
        <v>3.7499999999999999E-2</v>
      </c>
      <c r="T85" s="50">
        <f>SUM(P85:P85)*M85</f>
        <v>7.4999999999999997E-2</v>
      </c>
      <c r="U85" s="50">
        <f t="shared" ref="U85" si="123">SUM(Q85:Q85)*M85</f>
        <v>0.11249999999999999</v>
      </c>
      <c r="V85" s="50">
        <f>SUM(R85:R85)*M85</f>
        <v>0.15</v>
      </c>
      <c r="W85" s="50">
        <f t="shared" si="99"/>
        <v>0.15</v>
      </c>
      <c r="X85" s="80"/>
      <c r="Y85" s="80"/>
      <c r="Z85" s="80"/>
      <c r="AA85" s="80"/>
      <c r="AB85" s="80"/>
      <c r="AC85" s="79"/>
      <c r="AD85" s="108"/>
      <c r="AE85" s="71" t="str">
        <f t="shared" ref="AE85" si="124">+IF(Q86&gt;Q85,"SUPERADA",IF(Q86=Q85,"EQUILIBRADA",IF(Q86&lt;Q85,"PARA MEJORAR")))</f>
        <v>PARA MEJORAR</v>
      </c>
      <c r="AF85" s="80"/>
      <c r="AG85" s="94"/>
      <c r="AH85" s="74"/>
      <c r="AI85" s="95"/>
      <c r="AJ85" s="97"/>
    </row>
    <row r="86" spans="1:36" ht="30" customHeight="1" x14ac:dyDescent="0.2">
      <c r="A86" s="86"/>
      <c r="B86" s="87"/>
      <c r="C86" s="88"/>
      <c r="D86" s="89"/>
      <c r="E86" s="90"/>
      <c r="F86" s="75"/>
      <c r="G86" s="97"/>
      <c r="H86" s="76"/>
      <c r="I86" s="97"/>
      <c r="J86" s="97"/>
      <c r="K86" s="98"/>
      <c r="L86" s="82"/>
      <c r="M86" s="73"/>
      <c r="N86" s="51" t="s">
        <v>45</v>
      </c>
      <c r="O86" s="52">
        <v>0</v>
      </c>
      <c r="P86" s="52">
        <v>0</v>
      </c>
      <c r="Q86" s="52">
        <v>0</v>
      </c>
      <c r="R86" s="52">
        <v>0</v>
      </c>
      <c r="S86" s="53">
        <f>SUM(O86:O86)*M85</f>
        <v>0</v>
      </c>
      <c r="T86" s="53">
        <f>SUM(P86:P86)*M85</f>
        <v>0</v>
      </c>
      <c r="U86" s="53">
        <f t="shared" ref="U86" si="125">SUM(Q86:Q86)*M85</f>
        <v>0</v>
      </c>
      <c r="V86" s="53">
        <f>SUM(R86:R86)*M85</f>
        <v>0</v>
      </c>
      <c r="W86" s="53">
        <f t="shared" si="99"/>
        <v>0</v>
      </c>
      <c r="X86" s="80"/>
      <c r="Y86" s="80"/>
      <c r="Z86" s="80"/>
      <c r="AA86" s="80"/>
      <c r="AB86" s="80"/>
      <c r="AC86" s="79"/>
      <c r="AD86" s="108"/>
      <c r="AE86" s="71"/>
      <c r="AF86" s="80"/>
      <c r="AG86" s="94"/>
      <c r="AH86" s="74"/>
      <c r="AI86" s="95"/>
      <c r="AJ86" s="97"/>
    </row>
    <row r="87" spans="1:36" ht="30" customHeight="1" x14ac:dyDescent="0.2">
      <c r="A87" s="86"/>
      <c r="B87" s="87"/>
      <c r="C87" s="88"/>
      <c r="D87" s="89"/>
      <c r="E87" s="90"/>
      <c r="F87" s="75"/>
      <c r="G87" s="97"/>
      <c r="H87" s="76"/>
      <c r="I87" s="97"/>
      <c r="J87" s="97"/>
      <c r="K87" s="98"/>
      <c r="L87" s="82" t="s">
        <v>130</v>
      </c>
      <c r="M87" s="73">
        <v>0.15</v>
      </c>
      <c r="N87" s="48" t="s">
        <v>41</v>
      </c>
      <c r="O87" s="49">
        <v>0</v>
      </c>
      <c r="P87" s="49">
        <v>0.2</v>
      </c>
      <c r="Q87" s="49">
        <v>0.75</v>
      </c>
      <c r="R87" s="49">
        <v>1</v>
      </c>
      <c r="S87" s="50">
        <f>SUM(O87:O87)*M87</f>
        <v>0</v>
      </c>
      <c r="T87" s="50">
        <f>SUM(P87:P87)*M87</f>
        <v>0.03</v>
      </c>
      <c r="U87" s="50">
        <f t="shared" ref="U87" si="126">SUM(Q87:Q87)*M87</f>
        <v>0.11249999999999999</v>
      </c>
      <c r="V87" s="50">
        <f>SUM(R87:R87)*M87</f>
        <v>0.15</v>
      </c>
      <c r="W87" s="50">
        <f t="shared" si="99"/>
        <v>0.15</v>
      </c>
      <c r="X87" s="80"/>
      <c r="Y87" s="80"/>
      <c r="Z87" s="80"/>
      <c r="AA87" s="80"/>
      <c r="AB87" s="80"/>
      <c r="AC87" s="79"/>
      <c r="AD87" s="108"/>
      <c r="AE87" s="71" t="str">
        <f t="shared" ref="AE87" si="127">+IF(Q88&gt;Q87,"SUPERADA",IF(Q88=Q87,"EQUILIBRADA",IF(Q88&lt;Q87,"PARA MEJORAR")))</f>
        <v>PARA MEJORAR</v>
      </c>
      <c r="AF87" s="80"/>
      <c r="AG87" s="94"/>
      <c r="AH87" s="74"/>
      <c r="AI87" s="95"/>
      <c r="AJ87" s="97"/>
    </row>
    <row r="88" spans="1:36" ht="30" customHeight="1" x14ac:dyDescent="0.2">
      <c r="A88" s="86"/>
      <c r="B88" s="87"/>
      <c r="C88" s="88"/>
      <c r="D88" s="89"/>
      <c r="E88" s="90"/>
      <c r="F88" s="75"/>
      <c r="G88" s="97"/>
      <c r="H88" s="76"/>
      <c r="I88" s="97"/>
      <c r="J88" s="97"/>
      <c r="K88" s="98"/>
      <c r="L88" s="82"/>
      <c r="M88" s="73"/>
      <c r="N88" s="51" t="s">
        <v>45</v>
      </c>
      <c r="O88" s="52">
        <v>0</v>
      </c>
      <c r="P88" s="52">
        <v>0</v>
      </c>
      <c r="Q88" s="52">
        <v>0</v>
      </c>
      <c r="R88" s="52">
        <v>0</v>
      </c>
      <c r="S88" s="53">
        <f>SUM(O88:O88)*M87</f>
        <v>0</v>
      </c>
      <c r="T88" s="53">
        <f>SUM(P88:P88)*M87</f>
        <v>0</v>
      </c>
      <c r="U88" s="53">
        <f t="shared" ref="U88" si="128">SUM(Q88:Q88)*M87</f>
        <v>0</v>
      </c>
      <c r="V88" s="53">
        <f>SUM(R88:R88)*M87</f>
        <v>0</v>
      </c>
      <c r="W88" s="53">
        <f t="shared" si="99"/>
        <v>0</v>
      </c>
      <c r="X88" s="80"/>
      <c r="Y88" s="80"/>
      <c r="Z88" s="80"/>
      <c r="AA88" s="80"/>
      <c r="AB88" s="80"/>
      <c r="AC88" s="79"/>
      <c r="AD88" s="108"/>
      <c r="AE88" s="71"/>
      <c r="AF88" s="80"/>
      <c r="AG88" s="94"/>
      <c r="AH88" s="74"/>
      <c r="AI88" s="95"/>
      <c r="AJ88" s="97"/>
    </row>
    <row r="89" spans="1:36" ht="30" customHeight="1" x14ac:dyDescent="0.2">
      <c r="A89" s="86"/>
      <c r="B89" s="87"/>
      <c r="C89" s="88"/>
      <c r="D89" s="89"/>
      <c r="E89" s="90"/>
      <c r="F89" s="75"/>
      <c r="G89" s="97"/>
      <c r="H89" s="76"/>
      <c r="I89" s="97"/>
      <c r="J89" s="97"/>
      <c r="K89" s="98"/>
      <c r="L89" s="82" t="s">
        <v>131</v>
      </c>
      <c r="M89" s="73">
        <v>0.15</v>
      </c>
      <c r="N89" s="48" t="s">
        <v>41</v>
      </c>
      <c r="O89" s="49">
        <v>0.25</v>
      </c>
      <c r="P89" s="49">
        <v>0.5</v>
      </c>
      <c r="Q89" s="49">
        <v>0.75</v>
      </c>
      <c r="R89" s="49">
        <v>1</v>
      </c>
      <c r="S89" s="50">
        <f>SUM(O89:O89)*M89</f>
        <v>3.7499999999999999E-2</v>
      </c>
      <c r="T89" s="50">
        <f>SUM(P89:P89)*M89</f>
        <v>7.4999999999999997E-2</v>
      </c>
      <c r="U89" s="50">
        <f t="shared" ref="U89" si="129">SUM(Q89:Q89)*M89</f>
        <v>0.11249999999999999</v>
      </c>
      <c r="V89" s="50">
        <f>SUM(R89:R89)*M89</f>
        <v>0.15</v>
      </c>
      <c r="W89" s="50">
        <f t="shared" si="99"/>
        <v>0.15</v>
      </c>
      <c r="X89" s="80"/>
      <c r="Y89" s="80"/>
      <c r="Z89" s="80"/>
      <c r="AA89" s="80"/>
      <c r="AB89" s="80"/>
      <c r="AC89" s="79"/>
      <c r="AD89" s="108"/>
      <c r="AE89" s="71" t="str">
        <f t="shared" ref="AE89" si="130">+IF(Q90&gt;Q89,"SUPERADA",IF(Q90=Q89,"EQUILIBRADA",IF(Q90&lt;Q89,"PARA MEJORAR")))</f>
        <v>EQUILIBRADA</v>
      </c>
      <c r="AF89" s="80"/>
      <c r="AG89" s="94"/>
      <c r="AH89" s="74"/>
      <c r="AI89" s="95"/>
      <c r="AJ89" s="97"/>
    </row>
    <row r="90" spans="1:36" ht="30" customHeight="1" x14ac:dyDescent="0.2">
      <c r="A90" s="86"/>
      <c r="B90" s="87"/>
      <c r="C90" s="88"/>
      <c r="D90" s="89"/>
      <c r="E90" s="90"/>
      <c r="F90" s="75"/>
      <c r="G90" s="97"/>
      <c r="H90" s="76"/>
      <c r="I90" s="97"/>
      <c r="J90" s="97"/>
      <c r="K90" s="98"/>
      <c r="L90" s="82"/>
      <c r="M90" s="73"/>
      <c r="N90" s="51" t="s">
        <v>45</v>
      </c>
      <c r="O90" s="52">
        <v>0.25</v>
      </c>
      <c r="P90" s="52">
        <v>0.5</v>
      </c>
      <c r="Q90" s="52">
        <v>0.75</v>
      </c>
      <c r="R90" s="52">
        <v>1</v>
      </c>
      <c r="S90" s="53">
        <f>SUM(O90:O90)*M89</f>
        <v>3.7499999999999999E-2</v>
      </c>
      <c r="T90" s="53">
        <f>SUM(P90:P90)*M89</f>
        <v>7.4999999999999997E-2</v>
      </c>
      <c r="U90" s="53">
        <f t="shared" ref="U90" si="131">SUM(Q90:Q90)*M89</f>
        <v>0.11249999999999999</v>
      </c>
      <c r="V90" s="53">
        <f>SUM(R90:R90)*M89</f>
        <v>0.15</v>
      </c>
      <c r="W90" s="53">
        <f t="shared" si="99"/>
        <v>0.15</v>
      </c>
      <c r="X90" s="80"/>
      <c r="Y90" s="80"/>
      <c r="Z90" s="80"/>
      <c r="AA90" s="80"/>
      <c r="AB90" s="80"/>
      <c r="AC90" s="79"/>
      <c r="AD90" s="108"/>
      <c r="AE90" s="71"/>
      <c r="AF90" s="80"/>
      <c r="AG90" s="94"/>
      <c r="AH90" s="74"/>
      <c r="AI90" s="95"/>
      <c r="AJ90" s="97"/>
    </row>
    <row r="91" spans="1:36" ht="30" customHeight="1" x14ac:dyDescent="0.2">
      <c r="A91" s="86"/>
      <c r="B91" s="87"/>
      <c r="C91" s="88"/>
      <c r="D91" s="89"/>
      <c r="E91" s="90"/>
      <c r="F91" s="75"/>
      <c r="G91" s="97"/>
      <c r="H91" s="76"/>
      <c r="I91" s="97"/>
      <c r="J91" s="97"/>
      <c r="K91" s="98"/>
      <c r="L91" s="82" t="s">
        <v>132</v>
      </c>
      <c r="M91" s="73">
        <v>0.2</v>
      </c>
      <c r="N91" s="48" t="s">
        <v>41</v>
      </c>
      <c r="O91" s="49">
        <v>0</v>
      </c>
      <c r="P91" s="49">
        <v>0.2</v>
      </c>
      <c r="Q91" s="49">
        <v>0.4</v>
      </c>
      <c r="R91" s="49">
        <v>1</v>
      </c>
      <c r="S91" s="50">
        <f>SUM(O91:O91)*M91</f>
        <v>0</v>
      </c>
      <c r="T91" s="50">
        <f>SUM(P91:P91)*M91</f>
        <v>4.0000000000000008E-2</v>
      </c>
      <c r="U91" s="50">
        <f t="shared" ref="U91" si="132">SUM(Q91:Q91)*M91</f>
        <v>8.0000000000000016E-2</v>
      </c>
      <c r="V91" s="50">
        <f>SUM(R91:R91)*M91</f>
        <v>0.2</v>
      </c>
      <c r="W91" s="50">
        <f t="shared" si="99"/>
        <v>0.2</v>
      </c>
      <c r="X91" s="80"/>
      <c r="Y91" s="80"/>
      <c r="Z91" s="80"/>
      <c r="AA91" s="80"/>
      <c r="AB91" s="80"/>
      <c r="AC91" s="79"/>
      <c r="AD91" s="108"/>
      <c r="AE91" s="71" t="str">
        <f t="shared" ref="AE91" si="133">+IF(Q92&gt;Q91,"SUPERADA",IF(Q92=Q91,"EQUILIBRADA",IF(Q92&lt;Q91,"PARA MEJORAR")))</f>
        <v>PARA MEJORAR</v>
      </c>
      <c r="AF91" s="80"/>
      <c r="AG91" s="94"/>
      <c r="AH91" s="74"/>
      <c r="AI91" s="95"/>
      <c r="AJ91" s="97"/>
    </row>
    <row r="92" spans="1:36" ht="30" customHeight="1" x14ac:dyDescent="0.2">
      <c r="A92" s="86"/>
      <c r="B92" s="87"/>
      <c r="C92" s="88"/>
      <c r="D92" s="89"/>
      <c r="E92" s="90"/>
      <c r="F92" s="75"/>
      <c r="G92" s="97"/>
      <c r="H92" s="76"/>
      <c r="I92" s="97"/>
      <c r="J92" s="97"/>
      <c r="K92" s="98"/>
      <c r="L92" s="82"/>
      <c r="M92" s="73"/>
      <c r="N92" s="51" t="s">
        <v>45</v>
      </c>
      <c r="O92" s="52">
        <v>0</v>
      </c>
      <c r="P92" s="52">
        <v>0</v>
      </c>
      <c r="Q92" s="52">
        <v>0</v>
      </c>
      <c r="R92" s="52">
        <v>0</v>
      </c>
      <c r="S92" s="53">
        <f>SUM(O92:O92)*M91</f>
        <v>0</v>
      </c>
      <c r="T92" s="53">
        <f>SUM(P92:P92)*M91</f>
        <v>0</v>
      </c>
      <c r="U92" s="53">
        <f t="shared" ref="U92" si="134">SUM(Q92:Q92)*M91</f>
        <v>0</v>
      </c>
      <c r="V92" s="53">
        <f>SUM(R92:R92)*M91</f>
        <v>0</v>
      </c>
      <c r="W92" s="53">
        <f t="shared" si="99"/>
        <v>0</v>
      </c>
      <c r="X92" s="80"/>
      <c r="Y92" s="80"/>
      <c r="Z92" s="80"/>
      <c r="AA92" s="80"/>
      <c r="AB92" s="80"/>
      <c r="AC92" s="79"/>
      <c r="AD92" s="108"/>
      <c r="AE92" s="71"/>
      <c r="AF92" s="80"/>
      <c r="AG92" s="94"/>
      <c r="AH92" s="74"/>
      <c r="AI92" s="95"/>
      <c r="AJ92" s="97"/>
    </row>
    <row r="93" spans="1:36" ht="30" customHeight="1" x14ac:dyDescent="0.2">
      <c r="A93" s="86"/>
      <c r="B93" s="87"/>
      <c r="C93" s="88"/>
      <c r="D93" s="89"/>
      <c r="E93" s="90"/>
      <c r="F93" s="75"/>
      <c r="G93" s="97"/>
      <c r="H93" s="76"/>
      <c r="I93" s="97"/>
      <c r="J93" s="97"/>
      <c r="K93" s="98"/>
      <c r="L93" s="82" t="s">
        <v>133</v>
      </c>
      <c r="M93" s="73">
        <v>0.25</v>
      </c>
      <c r="N93" s="48" t="s">
        <v>41</v>
      </c>
      <c r="O93" s="49">
        <v>0</v>
      </c>
      <c r="P93" s="49">
        <v>0.1</v>
      </c>
      <c r="Q93" s="49">
        <v>0.3</v>
      </c>
      <c r="R93" s="49">
        <v>1</v>
      </c>
      <c r="S93" s="50">
        <f>SUM(O93:O93)*M93</f>
        <v>0</v>
      </c>
      <c r="T93" s="50">
        <f>SUM(P93:P93)*M93</f>
        <v>2.5000000000000001E-2</v>
      </c>
      <c r="U93" s="50">
        <f t="shared" ref="U93" si="135">SUM(Q93:Q93)*M93</f>
        <v>7.4999999999999997E-2</v>
      </c>
      <c r="V93" s="50">
        <f>SUM(R93:R93)*M93</f>
        <v>0.25</v>
      </c>
      <c r="W93" s="50">
        <f t="shared" si="99"/>
        <v>0.25</v>
      </c>
      <c r="X93" s="80"/>
      <c r="Y93" s="80"/>
      <c r="Z93" s="80"/>
      <c r="AA93" s="80"/>
      <c r="AB93" s="80"/>
      <c r="AC93" s="79"/>
      <c r="AD93" s="108"/>
      <c r="AE93" s="71" t="str">
        <f t="shared" ref="AE93" si="136">+IF(Q94&gt;Q93,"SUPERADA",IF(Q94=Q93,"EQUILIBRADA",IF(Q94&lt;Q93,"PARA MEJORAR")))</f>
        <v>PARA MEJORAR</v>
      </c>
      <c r="AF93" s="80"/>
      <c r="AG93" s="94"/>
      <c r="AH93" s="74"/>
      <c r="AI93" s="95"/>
      <c r="AJ93" s="97"/>
    </row>
    <row r="94" spans="1:36" ht="30" customHeight="1" x14ac:dyDescent="0.2">
      <c r="A94" s="86"/>
      <c r="B94" s="87"/>
      <c r="C94" s="88"/>
      <c r="D94" s="89"/>
      <c r="E94" s="90"/>
      <c r="F94" s="75"/>
      <c r="G94" s="97"/>
      <c r="H94" s="76"/>
      <c r="I94" s="97"/>
      <c r="J94" s="97"/>
      <c r="K94" s="98"/>
      <c r="L94" s="82"/>
      <c r="M94" s="73"/>
      <c r="N94" s="51" t="s">
        <v>45</v>
      </c>
      <c r="O94" s="52">
        <v>0</v>
      </c>
      <c r="P94" s="52">
        <v>0.1</v>
      </c>
      <c r="Q94" s="52">
        <v>0.2</v>
      </c>
      <c r="R94" s="52">
        <v>0.3</v>
      </c>
      <c r="S94" s="53">
        <f>SUM(O94:O94)*M93</f>
        <v>0</v>
      </c>
      <c r="T94" s="53">
        <f>SUM(P94:P94)*M93</f>
        <v>2.5000000000000001E-2</v>
      </c>
      <c r="U94" s="53">
        <f t="shared" ref="U94" si="137">SUM(Q94:Q94)*M93</f>
        <v>0.05</v>
      </c>
      <c r="V94" s="53">
        <f>SUM(R94:R94)*M93</f>
        <v>7.4999999999999997E-2</v>
      </c>
      <c r="W94" s="53">
        <f t="shared" si="99"/>
        <v>7.4999999999999997E-2</v>
      </c>
      <c r="X94" s="80"/>
      <c r="Y94" s="80"/>
      <c r="Z94" s="80"/>
      <c r="AA94" s="80"/>
      <c r="AB94" s="80"/>
      <c r="AC94" s="79"/>
      <c r="AD94" s="108"/>
      <c r="AE94" s="71"/>
      <c r="AF94" s="80"/>
      <c r="AG94" s="94"/>
      <c r="AH94" s="74"/>
      <c r="AI94" s="95"/>
      <c r="AJ94" s="97"/>
    </row>
    <row r="95" spans="1:36" ht="30" customHeight="1" x14ac:dyDescent="0.2">
      <c r="A95" s="86"/>
      <c r="B95" s="87"/>
      <c r="C95" s="88">
        <v>5</v>
      </c>
      <c r="D95" s="89" t="s">
        <v>134</v>
      </c>
      <c r="E95" s="90">
        <v>5</v>
      </c>
      <c r="F95" s="75" t="s">
        <v>135</v>
      </c>
      <c r="G95" s="97" t="s">
        <v>136</v>
      </c>
      <c r="H95" s="76">
        <v>11</v>
      </c>
      <c r="I95" s="97" t="s">
        <v>137</v>
      </c>
      <c r="J95" s="97" t="s">
        <v>138</v>
      </c>
      <c r="K95" s="98">
        <f>AA95</f>
        <v>1</v>
      </c>
      <c r="L95" s="99" t="s">
        <v>139</v>
      </c>
      <c r="M95" s="73">
        <v>0.5</v>
      </c>
      <c r="N95" s="48" t="s">
        <v>41</v>
      </c>
      <c r="O95" s="49">
        <v>0</v>
      </c>
      <c r="P95" s="49">
        <v>0.3</v>
      </c>
      <c r="Q95" s="49">
        <v>0.6</v>
      </c>
      <c r="R95" s="49">
        <v>1</v>
      </c>
      <c r="S95" s="50">
        <f>SUM(O95:O95)*M95</f>
        <v>0</v>
      </c>
      <c r="T95" s="50">
        <f>SUM(P95:P95)*M95</f>
        <v>0.15</v>
      </c>
      <c r="U95" s="50">
        <f t="shared" ref="U95" si="138">SUM(Q95:Q95)*M95</f>
        <v>0.3</v>
      </c>
      <c r="V95" s="50">
        <f>SUM(R95:R95)*M95</f>
        <v>0.5</v>
      </c>
      <c r="W95" s="50">
        <f t="shared" si="99"/>
        <v>0.5</v>
      </c>
      <c r="X95" s="80">
        <f>+S96+S98+S100</f>
        <v>0</v>
      </c>
      <c r="Y95" s="80">
        <f>+T96+T98+T100</f>
        <v>0.22499999999999998</v>
      </c>
      <c r="Z95" s="80">
        <f>+U96+U98+U100</f>
        <v>0.5</v>
      </c>
      <c r="AA95" s="80">
        <f>+V96+V98+V100</f>
        <v>1</v>
      </c>
      <c r="AB95" s="80">
        <f>MAX(X95:AA100)</f>
        <v>1</v>
      </c>
      <c r="AC95" s="79"/>
      <c r="AD95" s="108" t="s">
        <v>140</v>
      </c>
      <c r="AE95" s="71" t="str">
        <f t="shared" ref="AE95" si="139">+IF(Q96&gt;Q95,"SUPERADA",IF(Q96=Q95,"EQUILIBRADA",IF(Q96&lt;Q95,"PARA MEJORAR")))</f>
        <v>EQUILIBRADA</v>
      </c>
      <c r="AF95" s="80" t="str">
        <f>IF(COUNTIF(AE95:AE100,"PARA MEJORAR")&gt;1,"PARA MEJORAR","BIEN")</f>
        <v>BIEN</v>
      </c>
      <c r="AG95" s="94" t="str">
        <f>IF(COUNTIF(AF95:AF100,"PARA MEJORAR")&gt;=1,"PARA MEJORAR","BIEN")</f>
        <v>BIEN</v>
      </c>
      <c r="AH95" s="74"/>
      <c r="AI95" s="95"/>
      <c r="AJ95" s="97"/>
    </row>
    <row r="96" spans="1:36" ht="30" customHeight="1" x14ac:dyDescent="0.2">
      <c r="A96" s="86"/>
      <c r="B96" s="87"/>
      <c r="C96" s="88"/>
      <c r="D96" s="89"/>
      <c r="E96" s="90"/>
      <c r="F96" s="75"/>
      <c r="G96" s="97"/>
      <c r="H96" s="76"/>
      <c r="I96" s="97"/>
      <c r="J96" s="97"/>
      <c r="K96" s="98"/>
      <c r="L96" s="99"/>
      <c r="M96" s="73"/>
      <c r="N96" s="51" t="s">
        <v>45</v>
      </c>
      <c r="O96" s="52">
        <v>0</v>
      </c>
      <c r="P96" s="52">
        <v>0.3</v>
      </c>
      <c r="Q96" s="52">
        <v>0.6</v>
      </c>
      <c r="R96" s="52">
        <v>1</v>
      </c>
      <c r="S96" s="53">
        <f>SUM(O96:O96)*M95</f>
        <v>0</v>
      </c>
      <c r="T96" s="53">
        <f>SUM(P96:P96)*M95</f>
        <v>0.15</v>
      </c>
      <c r="U96" s="53">
        <f t="shared" ref="U96" si="140">SUM(Q96:Q96)*M95</f>
        <v>0.3</v>
      </c>
      <c r="V96" s="53">
        <f>SUM(R96:R96)*M95</f>
        <v>0.5</v>
      </c>
      <c r="W96" s="53">
        <f t="shared" si="99"/>
        <v>0.5</v>
      </c>
      <c r="X96" s="80"/>
      <c r="Y96" s="80"/>
      <c r="Z96" s="80"/>
      <c r="AA96" s="80"/>
      <c r="AB96" s="80"/>
      <c r="AC96" s="79"/>
      <c r="AD96" s="108"/>
      <c r="AE96" s="71"/>
      <c r="AF96" s="80"/>
      <c r="AG96" s="94"/>
      <c r="AH96" s="74"/>
      <c r="AI96" s="95"/>
      <c r="AJ96" s="97"/>
    </row>
    <row r="97" spans="1:36" ht="30" customHeight="1" x14ac:dyDescent="0.2">
      <c r="A97" s="86"/>
      <c r="B97" s="87"/>
      <c r="C97" s="88"/>
      <c r="D97" s="89"/>
      <c r="E97" s="90"/>
      <c r="F97" s="75"/>
      <c r="G97" s="97"/>
      <c r="H97" s="76"/>
      <c r="I97" s="97"/>
      <c r="J97" s="97"/>
      <c r="K97" s="98"/>
      <c r="L97" s="99" t="s">
        <v>141</v>
      </c>
      <c r="M97" s="73">
        <v>0.25</v>
      </c>
      <c r="N97" s="48" t="s">
        <v>41</v>
      </c>
      <c r="O97" s="49">
        <v>0</v>
      </c>
      <c r="P97" s="49">
        <v>0.3</v>
      </c>
      <c r="Q97" s="49">
        <v>0.6</v>
      </c>
      <c r="R97" s="49">
        <v>1</v>
      </c>
      <c r="S97" s="50">
        <f>SUM(O97:O97)*M97</f>
        <v>0</v>
      </c>
      <c r="T97" s="50">
        <f>SUM(P97:P97)*M97</f>
        <v>7.4999999999999997E-2</v>
      </c>
      <c r="U97" s="50">
        <f>SUM(Q97:Q97)*M97</f>
        <v>0.15</v>
      </c>
      <c r="V97" s="50">
        <f>SUM(R97:R97)*M97</f>
        <v>0.25</v>
      </c>
      <c r="W97" s="50">
        <f t="shared" si="99"/>
        <v>0.25</v>
      </c>
      <c r="X97" s="80"/>
      <c r="Y97" s="80"/>
      <c r="Z97" s="80"/>
      <c r="AA97" s="80"/>
      <c r="AB97" s="80"/>
      <c r="AC97" s="79"/>
      <c r="AD97" s="108"/>
      <c r="AE97" s="71" t="str">
        <f t="shared" ref="AE97" si="141">+IF(Q98&gt;Q97,"SUPERADA",IF(Q98=Q97,"EQUILIBRADA",IF(Q98&lt;Q97,"PARA MEJORAR")))</f>
        <v>PARA MEJORAR</v>
      </c>
      <c r="AF97" s="80"/>
      <c r="AG97" s="94"/>
      <c r="AH97" s="74"/>
      <c r="AI97" s="95"/>
      <c r="AJ97" s="97"/>
    </row>
    <row r="98" spans="1:36" ht="30" customHeight="1" x14ac:dyDescent="0.2">
      <c r="A98" s="86"/>
      <c r="B98" s="87"/>
      <c r="C98" s="88"/>
      <c r="D98" s="89"/>
      <c r="E98" s="90"/>
      <c r="F98" s="75"/>
      <c r="G98" s="97"/>
      <c r="H98" s="76"/>
      <c r="I98" s="97"/>
      <c r="J98" s="97"/>
      <c r="K98" s="98"/>
      <c r="L98" s="99"/>
      <c r="M98" s="73"/>
      <c r="N98" s="51" t="s">
        <v>45</v>
      </c>
      <c r="O98" s="52">
        <v>0</v>
      </c>
      <c r="P98" s="52">
        <v>0.3</v>
      </c>
      <c r="Q98" s="52">
        <v>0.3</v>
      </c>
      <c r="R98" s="52">
        <v>1</v>
      </c>
      <c r="S98" s="53">
        <f>SUM(O98:O98)*M97</f>
        <v>0</v>
      </c>
      <c r="T98" s="53">
        <f>SUM(P98:P98)*M97</f>
        <v>7.4999999999999997E-2</v>
      </c>
      <c r="U98" s="53">
        <f t="shared" ref="U98" si="142">SUM(Q98:Q98)*M97</f>
        <v>7.4999999999999997E-2</v>
      </c>
      <c r="V98" s="53">
        <f>SUM(R98:R98)*M97</f>
        <v>0.25</v>
      </c>
      <c r="W98" s="53">
        <f t="shared" si="99"/>
        <v>0.25</v>
      </c>
      <c r="X98" s="80"/>
      <c r="Y98" s="80"/>
      <c r="Z98" s="80"/>
      <c r="AA98" s="80"/>
      <c r="AB98" s="80"/>
      <c r="AC98" s="79"/>
      <c r="AD98" s="108"/>
      <c r="AE98" s="71"/>
      <c r="AF98" s="80"/>
      <c r="AG98" s="94"/>
      <c r="AH98" s="74"/>
      <c r="AI98" s="95"/>
      <c r="AJ98" s="97"/>
    </row>
    <row r="99" spans="1:36" ht="30" customHeight="1" x14ac:dyDescent="0.2">
      <c r="A99" s="86"/>
      <c r="B99" s="87"/>
      <c r="C99" s="88"/>
      <c r="D99" s="89"/>
      <c r="E99" s="90"/>
      <c r="F99" s="75"/>
      <c r="G99" s="97"/>
      <c r="H99" s="76"/>
      <c r="I99" s="97"/>
      <c r="J99" s="97"/>
      <c r="K99" s="98"/>
      <c r="L99" s="99" t="s">
        <v>142</v>
      </c>
      <c r="M99" s="73">
        <v>0.25</v>
      </c>
      <c r="N99" s="48" t="s">
        <v>41</v>
      </c>
      <c r="O99" s="49">
        <v>0</v>
      </c>
      <c r="P99" s="49">
        <v>0</v>
      </c>
      <c r="Q99" s="49">
        <v>0.5</v>
      </c>
      <c r="R99" s="49">
        <v>1</v>
      </c>
      <c r="S99" s="50">
        <f>SUM(O99:O99)*M99</f>
        <v>0</v>
      </c>
      <c r="T99" s="50">
        <f>SUM(P99:P99)*M99</f>
        <v>0</v>
      </c>
      <c r="U99" s="50">
        <f t="shared" ref="U99" si="143">SUM(Q99:Q99)*M99</f>
        <v>0.125</v>
      </c>
      <c r="V99" s="50">
        <f>SUM(R99:R99)*M99</f>
        <v>0.25</v>
      </c>
      <c r="W99" s="50">
        <f t="shared" si="99"/>
        <v>0.25</v>
      </c>
      <c r="X99" s="80"/>
      <c r="Y99" s="80"/>
      <c r="Z99" s="80"/>
      <c r="AA99" s="80"/>
      <c r="AB99" s="80"/>
      <c r="AC99" s="79"/>
      <c r="AD99" s="108"/>
      <c r="AE99" s="71" t="str">
        <f t="shared" ref="AE99" si="144">+IF(Q100&gt;Q99,"SUPERADA",IF(Q100=Q99,"EQUILIBRADA",IF(Q100&lt;Q99,"PARA MEJORAR")))</f>
        <v>EQUILIBRADA</v>
      </c>
      <c r="AF99" s="80"/>
      <c r="AG99" s="94"/>
      <c r="AH99" s="74"/>
      <c r="AI99" s="95"/>
      <c r="AJ99" s="97"/>
    </row>
    <row r="100" spans="1:36" ht="30" customHeight="1" x14ac:dyDescent="0.2">
      <c r="A100" s="86"/>
      <c r="B100" s="87"/>
      <c r="C100" s="88"/>
      <c r="D100" s="89"/>
      <c r="E100" s="90"/>
      <c r="F100" s="75"/>
      <c r="G100" s="97"/>
      <c r="H100" s="76"/>
      <c r="I100" s="97"/>
      <c r="J100" s="97"/>
      <c r="K100" s="98"/>
      <c r="L100" s="99"/>
      <c r="M100" s="73"/>
      <c r="N100" s="51" t="s">
        <v>45</v>
      </c>
      <c r="O100" s="52">
        <v>0</v>
      </c>
      <c r="P100" s="52">
        <v>0</v>
      </c>
      <c r="Q100" s="52">
        <v>0.5</v>
      </c>
      <c r="R100" s="52">
        <v>1</v>
      </c>
      <c r="S100" s="53">
        <f>SUM(O100:O100)*M99</f>
        <v>0</v>
      </c>
      <c r="T100" s="53">
        <f>SUM(P100:P100)*M99</f>
        <v>0</v>
      </c>
      <c r="U100" s="53">
        <f t="shared" ref="U100" si="145">SUM(Q100:Q100)*M99</f>
        <v>0.125</v>
      </c>
      <c r="V100" s="53">
        <f>SUM(R100:R100)*M99</f>
        <v>0.25</v>
      </c>
      <c r="W100" s="53">
        <f t="shared" si="99"/>
        <v>0.25</v>
      </c>
      <c r="X100" s="80"/>
      <c r="Y100" s="80"/>
      <c r="Z100" s="80"/>
      <c r="AA100" s="80"/>
      <c r="AB100" s="80"/>
      <c r="AC100" s="79"/>
      <c r="AD100" s="108"/>
      <c r="AE100" s="71"/>
      <c r="AF100" s="80"/>
      <c r="AG100" s="94"/>
      <c r="AH100" s="74"/>
      <c r="AI100" s="95"/>
      <c r="AJ100" s="97"/>
    </row>
    <row r="101" spans="1:36" ht="30" customHeight="1" x14ac:dyDescent="0.2">
      <c r="A101" s="86"/>
      <c r="B101" s="87"/>
      <c r="C101" s="88"/>
      <c r="D101" s="89"/>
      <c r="E101" s="90"/>
      <c r="F101" s="75"/>
      <c r="G101" s="97" t="s">
        <v>143</v>
      </c>
      <c r="H101" s="76">
        <v>12</v>
      </c>
      <c r="I101" s="97" t="s">
        <v>144</v>
      </c>
      <c r="J101" s="113" t="s">
        <v>145</v>
      </c>
      <c r="K101" s="91">
        <f>AA101</f>
        <v>1</v>
      </c>
      <c r="L101" s="99" t="s">
        <v>146</v>
      </c>
      <c r="M101" s="73">
        <v>0.4</v>
      </c>
      <c r="N101" s="48" t="s">
        <v>41</v>
      </c>
      <c r="O101" s="49">
        <v>0.1</v>
      </c>
      <c r="P101" s="49">
        <v>0.5</v>
      </c>
      <c r="Q101" s="49">
        <v>0.7</v>
      </c>
      <c r="R101" s="49">
        <v>1</v>
      </c>
      <c r="S101" s="50">
        <f>SUM(O101:O101)*M101</f>
        <v>4.0000000000000008E-2</v>
      </c>
      <c r="T101" s="50">
        <f>SUM(P101:P101)*M101</f>
        <v>0.2</v>
      </c>
      <c r="U101" s="50">
        <f t="shared" ref="U101" si="146">SUM(Q101:Q101)*M101</f>
        <v>0.27999999999999997</v>
      </c>
      <c r="V101" s="50">
        <f>SUM(R101:R101)*M101</f>
        <v>0.4</v>
      </c>
      <c r="W101" s="50">
        <f t="shared" si="99"/>
        <v>0.4</v>
      </c>
      <c r="X101" s="80">
        <f>+S102+S104</f>
        <v>4.0000000000000008E-2</v>
      </c>
      <c r="Y101" s="80">
        <f t="shared" ref="Y101:AA101" si="147">+T102+T104</f>
        <v>0.2</v>
      </c>
      <c r="Z101" s="80">
        <f t="shared" si="147"/>
        <v>0.57999999999999996</v>
      </c>
      <c r="AA101" s="80">
        <f t="shared" si="147"/>
        <v>1</v>
      </c>
      <c r="AB101" s="80">
        <f>MAX(X101:AA104)</f>
        <v>1</v>
      </c>
      <c r="AC101" s="79"/>
      <c r="AD101" s="74" t="s">
        <v>25</v>
      </c>
      <c r="AE101" s="71" t="str">
        <f t="shared" ref="AE101" si="148">+IF(Q102&gt;Q101,"SUPERADA",IF(Q102=Q101,"EQUILIBRADA",IF(Q102&lt;Q101,"PARA MEJORAR")))</f>
        <v>EQUILIBRADA</v>
      </c>
      <c r="AF101" s="96" t="str">
        <f>IF(COUNTIF(AE101:AE104,"PARA MEJORAR")&gt;1,"PARA MEJORAR","BIEN")</f>
        <v>BIEN</v>
      </c>
      <c r="AG101" s="94"/>
      <c r="AH101" s="74"/>
      <c r="AI101" s="95"/>
      <c r="AJ101" s="97"/>
    </row>
    <row r="102" spans="1:36" ht="30" customHeight="1" x14ac:dyDescent="0.2">
      <c r="A102" s="86"/>
      <c r="B102" s="87"/>
      <c r="C102" s="88"/>
      <c r="D102" s="89"/>
      <c r="E102" s="90"/>
      <c r="F102" s="75"/>
      <c r="G102" s="97"/>
      <c r="H102" s="76"/>
      <c r="I102" s="97"/>
      <c r="J102" s="113"/>
      <c r="K102" s="91"/>
      <c r="L102" s="99"/>
      <c r="M102" s="73"/>
      <c r="N102" s="51" t="s">
        <v>45</v>
      </c>
      <c r="O102" s="52">
        <v>0.1</v>
      </c>
      <c r="P102" s="52">
        <v>0.5</v>
      </c>
      <c r="Q102" s="52">
        <v>0.7</v>
      </c>
      <c r="R102" s="52">
        <v>1</v>
      </c>
      <c r="S102" s="53">
        <f>SUM(O102:O102)*M101</f>
        <v>4.0000000000000008E-2</v>
      </c>
      <c r="T102" s="53">
        <f>SUM(P102:P102)*M101</f>
        <v>0.2</v>
      </c>
      <c r="U102" s="53">
        <f t="shared" ref="U102" si="149">SUM(Q102:Q102)*M101</f>
        <v>0.27999999999999997</v>
      </c>
      <c r="V102" s="53">
        <f>SUM(R102:R102)*M101</f>
        <v>0.4</v>
      </c>
      <c r="W102" s="53">
        <f t="shared" si="99"/>
        <v>0.4</v>
      </c>
      <c r="X102" s="80"/>
      <c r="Y102" s="80"/>
      <c r="Z102" s="80"/>
      <c r="AA102" s="80"/>
      <c r="AB102" s="80"/>
      <c r="AC102" s="79"/>
      <c r="AD102" s="74"/>
      <c r="AE102" s="71"/>
      <c r="AF102" s="96"/>
      <c r="AG102" s="94"/>
      <c r="AH102" s="74"/>
      <c r="AI102" s="95"/>
      <c r="AJ102" s="97"/>
    </row>
    <row r="103" spans="1:36" ht="30" customHeight="1" x14ac:dyDescent="0.2">
      <c r="A103" s="86"/>
      <c r="B103" s="87"/>
      <c r="C103" s="88"/>
      <c r="D103" s="89"/>
      <c r="E103" s="90"/>
      <c r="F103" s="75"/>
      <c r="G103" s="97"/>
      <c r="H103" s="76"/>
      <c r="I103" s="97"/>
      <c r="J103" s="113"/>
      <c r="K103" s="91"/>
      <c r="L103" s="99" t="s">
        <v>147</v>
      </c>
      <c r="M103" s="73">
        <v>0.6</v>
      </c>
      <c r="N103" s="48" t="s">
        <v>41</v>
      </c>
      <c r="O103" s="49">
        <v>0</v>
      </c>
      <c r="P103" s="49">
        <v>0</v>
      </c>
      <c r="Q103" s="49">
        <v>0.5</v>
      </c>
      <c r="R103" s="49">
        <v>1</v>
      </c>
      <c r="S103" s="50">
        <f>SUM(O103:O103)*M103</f>
        <v>0</v>
      </c>
      <c r="T103" s="50">
        <f>SUM(P103:P103)*M103</f>
        <v>0</v>
      </c>
      <c r="U103" s="50">
        <f t="shared" ref="U103:U165" si="150">SUM(Q103:Q103)*M103</f>
        <v>0.3</v>
      </c>
      <c r="V103" s="50">
        <f>SUM(R103:R103)*M103</f>
        <v>0.6</v>
      </c>
      <c r="W103" s="50">
        <f t="shared" si="99"/>
        <v>0.6</v>
      </c>
      <c r="X103" s="80"/>
      <c r="Y103" s="80"/>
      <c r="Z103" s="80"/>
      <c r="AA103" s="80"/>
      <c r="AB103" s="80"/>
      <c r="AC103" s="79"/>
      <c r="AD103" s="74"/>
      <c r="AE103" s="71" t="str">
        <f t="shared" ref="AE103" si="151">+IF(Q104&gt;Q103,"SUPERADA",IF(Q104=Q103,"EQUILIBRADA",IF(Q104&lt;Q103,"PARA MEJORAR")))</f>
        <v>EQUILIBRADA</v>
      </c>
      <c r="AF103" s="96"/>
      <c r="AG103" s="94"/>
      <c r="AH103" s="74"/>
      <c r="AI103" s="95"/>
      <c r="AJ103" s="97"/>
    </row>
    <row r="104" spans="1:36" ht="30" customHeight="1" x14ac:dyDescent="0.2">
      <c r="A104" s="86"/>
      <c r="B104" s="87"/>
      <c r="C104" s="88"/>
      <c r="D104" s="89"/>
      <c r="E104" s="90"/>
      <c r="F104" s="75"/>
      <c r="G104" s="97"/>
      <c r="H104" s="76"/>
      <c r="I104" s="97"/>
      <c r="J104" s="113"/>
      <c r="K104" s="91"/>
      <c r="L104" s="99"/>
      <c r="M104" s="73"/>
      <c r="N104" s="51" t="s">
        <v>45</v>
      </c>
      <c r="O104" s="52">
        <v>0</v>
      </c>
      <c r="P104" s="52">
        <v>0</v>
      </c>
      <c r="Q104" s="52">
        <v>0.5</v>
      </c>
      <c r="R104" s="52">
        <v>1</v>
      </c>
      <c r="S104" s="53">
        <f>SUM(O104:O104)*M103</f>
        <v>0</v>
      </c>
      <c r="T104" s="53">
        <f>SUM(P104:P104)*M103</f>
        <v>0</v>
      </c>
      <c r="U104" s="53">
        <f t="shared" ref="U104:U166" si="152">SUM(Q104:Q104)*M103</f>
        <v>0.3</v>
      </c>
      <c r="V104" s="53">
        <f>SUM(R104:R104)*M103</f>
        <v>0.6</v>
      </c>
      <c r="W104" s="53">
        <f t="shared" si="99"/>
        <v>0.6</v>
      </c>
      <c r="X104" s="80"/>
      <c r="Y104" s="80"/>
      <c r="Z104" s="80"/>
      <c r="AA104" s="80"/>
      <c r="AB104" s="80"/>
      <c r="AC104" s="79"/>
      <c r="AD104" s="74"/>
      <c r="AE104" s="71"/>
      <c r="AF104" s="96"/>
      <c r="AG104" s="94"/>
      <c r="AH104" s="74"/>
      <c r="AI104" s="95"/>
      <c r="AJ104" s="97"/>
    </row>
    <row r="105" spans="1:36" ht="20.100000000000001" customHeight="1" x14ac:dyDescent="0.2">
      <c r="A105" s="109" t="s">
        <v>33</v>
      </c>
      <c r="B105" s="110" t="s">
        <v>148</v>
      </c>
      <c r="C105" s="111">
        <v>6</v>
      </c>
      <c r="D105" s="110" t="s">
        <v>149</v>
      </c>
      <c r="E105" s="112">
        <v>6</v>
      </c>
      <c r="F105" s="110" t="s">
        <v>150</v>
      </c>
      <c r="G105" s="114" t="s">
        <v>151</v>
      </c>
      <c r="H105" s="115">
        <v>13</v>
      </c>
      <c r="I105" s="114" t="s">
        <v>152</v>
      </c>
      <c r="J105" s="114" t="s">
        <v>153</v>
      </c>
      <c r="K105" s="120">
        <f>+AA105</f>
        <v>1</v>
      </c>
      <c r="L105" s="121" t="s">
        <v>154</v>
      </c>
      <c r="M105" s="118">
        <v>0.2</v>
      </c>
      <c r="N105" s="48" t="s">
        <v>41</v>
      </c>
      <c r="O105" s="49">
        <v>0.25</v>
      </c>
      <c r="P105" s="49">
        <v>1</v>
      </c>
      <c r="Q105" s="49">
        <v>1</v>
      </c>
      <c r="R105" s="49">
        <v>1</v>
      </c>
      <c r="S105" s="50">
        <f>SUM(O105:O105)*M105</f>
        <v>0.05</v>
      </c>
      <c r="T105" s="50">
        <f>SUM(P105:P105)*M105</f>
        <v>0.2</v>
      </c>
      <c r="U105" s="50">
        <f t="shared" si="150"/>
        <v>0.2</v>
      </c>
      <c r="V105" s="50">
        <f>SUM(R105:R105)*M105</f>
        <v>0.2</v>
      </c>
      <c r="W105" s="50">
        <f t="shared" si="99"/>
        <v>0.2</v>
      </c>
      <c r="X105" s="119">
        <f>+S106+S108</f>
        <v>0.27749999999999997</v>
      </c>
      <c r="Y105" s="119">
        <f>+T106+T108</f>
        <v>0.92000000000000015</v>
      </c>
      <c r="Z105" s="119">
        <f>+U106+U108</f>
        <v>0.98</v>
      </c>
      <c r="AA105" s="119">
        <f>+V106+V108</f>
        <v>1</v>
      </c>
      <c r="AB105" s="119">
        <f>MAX(X105:AA108)</f>
        <v>1</v>
      </c>
      <c r="AC105" s="79" t="s">
        <v>155</v>
      </c>
      <c r="AD105" s="116" t="s">
        <v>156</v>
      </c>
      <c r="AE105" s="71" t="str">
        <f t="shared" ref="AE105" si="153">+IF(Q106&gt;Q105,"SUPERADA",IF(Q106=Q105,"EQUILIBRADA",IF(Q106&lt;Q105,"PARA MEJORAR")))</f>
        <v>EQUILIBRADA</v>
      </c>
      <c r="AF105" s="116" t="str">
        <f>IF(COUNTIF(AE105:AE108,"PARA MEJORAR")&gt;1,"PARA MEJORAR","BIEN")</f>
        <v>BIEN</v>
      </c>
      <c r="AG105" s="117" t="str">
        <f>IF(COUNTIF(AF105:AF120,"PARA MEJORAR")&gt;=1,"PARA MEJORAR","BIEN")</f>
        <v>BIEN</v>
      </c>
      <c r="AH105" s="117" t="str">
        <f>IF(COUNTIF(AG105:AG128,"PARA MEJORAR")&gt;=1,"PARA MEJORAR","BIEN")</f>
        <v>PARA MEJORAR</v>
      </c>
      <c r="AI105" s="95" t="s">
        <v>157</v>
      </c>
      <c r="AJ105" s="114"/>
    </row>
    <row r="106" spans="1:36" ht="20.100000000000001" customHeight="1" x14ac:dyDescent="0.2">
      <c r="A106" s="109"/>
      <c r="B106" s="110"/>
      <c r="C106" s="111"/>
      <c r="D106" s="110"/>
      <c r="E106" s="112"/>
      <c r="F106" s="110"/>
      <c r="G106" s="114"/>
      <c r="H106" s="115"/>
      <c r="I106" s="114"/>
      <c r="J106" s="114"/>
      <c r="K106" s="114"/>
      <c r="L106" s="121"/>
      <c r="M106" s="118"/>
      <c r="N106" s="51" t="s">
        <v>45</v>
      </c>
      <c r="O106" s="52">
        <v>0.1875</v>
      </c>
      <c r="P106" s="52">
        <v>1</v>
      </c>
      <c r="Q106" s="52">
        <v>1</v>
      </c>
      <c r="R106" s="52">
        <v>1</v>
      </c>
      <c r="S106" s="53">
        <f>SUM(O106:O106)*M105</f>
        <v>3.7500000000000006E-2</v>
      </c>
      <c r="T106" s="53">
        <f>SUM(P106:P106)*M105</f>
        <v>0.2</v>
      </c>
      <c r="U106" s="53">
        <f t="shared" si="152"/>
        <v>0.2</v>
      </c>
      <c r="V106" s="53">
        <f>SUM(R106:R106)*M105</f>
        <v>0.2</v>
      </c>
      <c r="W106" s="53">
        <f t="shared" si="99"/>
        <v>0.2</v>
      </c>
      <c r="X106" s="119"/>
      <c r="Y106" s="119"/>
      <c r="Z106" s="119"/>
      <c r="AA106" s="119"/>
      <c r="AB106" s="119"/>
      <c r="AC106" s="79"/>
      <c r="AD106" s="116"/>
      <c r="AE106" s="71"/>
      <c r="AF106" s="116"/>
      <c r="AG106" s="117"/>
      <c r="AH106" s="117"/>
      <c r="AI106" s="95"/>
      <c r="AJ106" s="114"/>
    </row>
    <row r="107" spans="1:36" ht="20.100000000000001" customHeight="1" x14ac:dyDescent="0.2">
      <c r="A107" s="109"/>
      <c r="B107" s="110"/>
      <c r="C107" s="111"/>
      <c r="D107" s="110"/>
      <c r="E107" s="112"/>
      <c r="F107" s="110"/>
      <c r="G107" s="114"/>
      <c r="H107" s="115"/>
      <c r="I107" s="114"/>
      <c r="J107" s="114"/>
      <c r="K107" s="114"/>
      <c r="L107" s="121" t="s">
        <v>158</v>
      </c>
      <c r="M107" s="118">
        <v>0.8</v>
      </c>
      <c r="N107" s="48" t="s">
        <v>41</v>
      </c>
      <c r="O107" s="49">
        <v>0.25</v>
      </c>
      <c r="P107" s="49">
        <v>0.5</v>
      </c>
      <c r="Q107" s="49">
        <v>0.75</v>
      </c>
      <c r="R107" s="49">
        <v>1</v>
      </c>
      <c r="S107" s="50">
        <f>SUM(O107:O107)*M107</f>
        <v>0.2</v>
      </c>
      <c r="T107" s="50">
        <f>SUM(P107:P107)*M107</f>
        <v>0.4</v>
      </c>
      <c r="U107" s="50">
        <f t="shared" si="150"/>
        <v>0.60000000000000009</v>
      </c>
      <c r="V107" s="50">
        <f>SUM(R107:R107)*M107</f>
        <v>0.8</v>
      </c>
      <c r="W107" s="50">
        <f t="shared" si="99"/>
        <v>0.8</v>
      </c>
      <c r="X107" s="119"/>
      <c r="Y107" s="119"/>
      <c r="Z107" s="119"/>
      <c r="AA107" s="119"/>
      <c r="AB107" s="119"/>
      <c r="AC107" s="79"/>
      <c r="AD107" s="116"/>
      <c r="AE107" s="71" t="str">
        <f t="shared" ref="AE107" si="154">+IF(Q108&gt;Q107,"SUPERADA",IF(Q108=Q107,"EQUILIBRADA",IF(Q108&lt;Q107,"PARA MEJORAR")))</f>
        <v>SUPERADA</v>
      </c>
      <c r="AF107" s="116"/>
      <c r="AG107" s="117"/>
      <c r="AH107" s="117"/>
      <c r="AI107" s="95"/>
      <c r="AJ107" s="114"/>
    </row>
    <row r="108" spans="1:36" ht="20.100000000000001" customHeight="1" x14ac:dyDescent="0.2">
      <c r="A108" s="109"/>
      <c r="B108" s="110"/>
      <c r="C108" s="111"/>
      <c r="D108" s="110"/>
      <c r="E108" s="112"/>
      <c r="F108" s="110"/>
      <c r="G108" s="114"/>
      <c r="H108" s="115"/>
      <c r="I108" s="114"/>
      <c r="J108" s="114"/>
      <c r="K108" s="114"/>
      <c r="L108" s="121"/>
      <c r="M108" s="118"/>
      <c r="N108" s="51" t="s">
        <v>45</v>
      </c>
      <c r="O108" s="52">
        <v>0.3</v>
      </c>
      <c r="P108" s="52">
        <v>0.9</v>
      </c>
      <c r="Q108" s="52">
        <v>0.97499999999999998</v>
      </c>
      <c r="R108" s="52">
        <v>1</v>
      </c>
      <c r="S108" s="53">
        <f>SUM(O108:O108)*M107</f>
        <v>0.24</v>
      </c>
      <c r="T108" s="53">
        <f>SUM(P108:P108)*M107</f>
        <v>0.72000000000000008</v>
      </c>
      <c r="U108" s="53">
        <f t="shared" si="152"/>
        <v>0.78</v>
      </c>
      <c r="V108" s="53">
        <f>SUM(R108:R108)*M107</f>
        <v>0.8</v>
      </c>
      <c r="W108" s="53">
        <f t="shared" si="99"/>
        <v>0.8</v>
      </c>
      <c r="X108" s="119"/>
      <c r="Y108" s="119"/>
      <c r="Z108" s="119"/>
      <c r="AA108" s="119"/>
      <c r="AB108" s="119"/>
      <c r="AC108" s="79"/>
      <c r="AD108" s="116"/>
      <c r="AE108" s="71"/>
      <c r="AF108" s="116"/>
      <c r="AG108" s="117"/>
      <c r="AH108" s="117"/>
      <c r="AI108" s="95"/>
      <c r="AJ108" s="114"/>
    </row>
    <row r="109" spans="1:36" ht="20.100000000000001" customHeight="1" x14ac:dyDescent="0.2">
      <c r="A109" s="109"/>
      <c r="B109" s="110"/>
      <c r="C109" s="111"/>
      <c r="D109" s="110"/>
      <c r="E109" s="112">
        <v>7</v>
      </c>
      <c r="F109" s="110" t="s">
        <v>159</v>
      </c>
      <c r="G109" s="114" t="s">
        <v>160</v>
      </c>
      <c r="H109" s="115">
        <v>14</v>
      </c>
      <c r="I109" s="114" t="s">
        <v>161</v>
      </c>
      <c r="J109" s="114" t="s">
        <v>61</v>
      </c>
      <c r="K109" s="120">
        <f>+AA109</f>
        <v>1</v>
      </c>
      <c r="L109" s="121" t="s">
        <v>162</v>
      </c>
      <c r="M109" s="118">
        <v>0.2</v>
      </c>
      <c r="N109" s="48" t="s">
        <v>41</v>
      </c>
      <c r="O109" s="49">
        <v>0</v>
      </c>
      <c r="P109" s="49">
        <v>0</v>
      </c>
      <c r="Q109" s="49">
        <v>0.5</v>
      </c>
      <c r="R109" s="49">
        <v>1</v>
      </c>
      <c r="S109" s="50">
        <f>SUM(O109:O109)*M109</f>
        <v>0</v>
      </c>
      <c r="T109" s="50">
        <f>SUM(P109:P109)*M109</f>
        <v>0</v>
      </c>
      <c r="U109" s="50">
        <f t="shared" si="150"/>
        <v>0.1</v>
      </c>
      <c r="V109" s="50">
        <f>SUM(R109:R109)*M109</f>
        <v>0.2</v>
      </c>
      <c r="W109" s="50">
        <f t="shared" si="99"/>
        <v>0.2</v>
      </c>
      <c r="X109" s="119">
        <f>+S110+S112+S114</f>
        <v>0</v>
      </c>
      <c r="Y109" s="119">
        <f t="shared" ref="Y109:AA109" si="155">+T110+T112+T114</f>
        <v>0</v>
      </c>
      <c r="Z109" s="119">
        <f t="shared" si="155"/>
        <v>0.18000000000000002</v>
      </c>
      <c r="AA109" s="119">
        <f t="shared" si="155"/>
        <v>1</v>
      </c>
      <c r="AB109" s="119">
        <f>MAX(X109:AA114)</f>
        <v>1</v>
      </c>
      <c r="AC109" s="79"/>
      <c r="AD109" s="116"/>
      <c r="AE109" s="71" t="str">
        <f t="shared" ref="AE109" si="156">+IF(Q110&gt;Q109,"SUPERADA",IF(Q110=Q109,"EQUILIBRADA",IF(Q110&lt;Q109,"PARA MEJORAR")))</f>
        <v>EQUILIBRADA</v>
      </c>
      <c r="AF109" s="116" t="str">
        <f>IF(COUNTIF(AE109:AE114,"PARA MEJORAR")&gt;1,"PARA MEJORAR","BIEN")</f>
        <v>BIEN</v>
      </c>
      <c r="AG109" s="117"/>
      <c r="AH109" s="117"/>
      <c r="AI109" s="95"/>
      <c r="AJ109" s="114"/>
    </row>
    <row r="110" spans="1:36" ht="20.100000000000001" customHeight="1" x14ac:dyDescent="0.2">
      <c r="A110" s="109"/>
      <c r="B110" s="110"/>
      <c r="C110" s="111"/>
      <c r="D110" s="110"/>
      <c r="E110" s="112"/>
      <c r="F110" s="110"/>
      <c r="G110" s="114"/>
      <c r="H110" s="115"/>
      <c r="I110" s="114"/>
      <c r="J110" s="114"/>
      <c r="K110" s="114"/>
      <c r="L110" s="121"/>
      <c r="M110" s="118"/>
      <c r="N110" s="51" t="s">
        <v>45</v>
      </c>
      <c r="O110" s="52">
        <v>0</v>
      </c>
      <c r="P110" s="52">
        <v>0</v>
      </c>
      <c r="Q110" s="52">
        <v>0.5</v>
      </c>
      <c r="R110" s="52">
        <v>1</v>
      </c>
      <c r="S110" s="53">
        <f>SUM(O110:O110)*M109</f>
        <v>0</v>
      </c>
      <c r="T110" s="53">
        <f>SUM(P110:P110)*M109</f>
        <v>0</v>
      </c>
      <c r="U110" s="53">
        <f t="shared" si="152"/>
        <v>0.1</v>
      </c>
      <c r="V110" s="53">
        <f>SUM(R110:R110)*M109</f>
        <v>0.2</v>
      </c>
      <c r="W110" s="53">
        <f t="shared" si="99"/>
        <v>0.2</v>
      </c>
      <c r="X110" s="119"/>
      <c r="Y110" s="119"/>
      <c r="Z110" s="119"/>
      <c r="AA110" s="119"/>
      <c r="AB110" s="119"/>
      <c r="AC110" s="79"/>
      <c r="AD110" s="116"/>
      <c r="AE110" s="71"/>
      <c r="AF110" s="116"/>
      <c r="AG110" s="117"/>
      <c r="AH110" s="117"/>
      <c r="AI110" s="95"/>
      <c r="AJ110" s="114"/>
    </row>
    <row r="111" spans="1:36" ht="20.100000000000001" customHeight="1" x14ac:dyDescent="0.2">
      <c r="A111" s="109"/>
      <c r="B111" s="110"/>
      <c r="C111" s="111"/>
      <c r="D111" s="110"/>
      <c r="E111" s="112"/>
      <c r="F111" s="110"/>
      <c r="G111" s="114"/>
      <c r="H111" s="115"/>
      <c r="I111" s="114"/>
      <c r="J111" s="114"/>
      <c r="K111" s="114"/>
      <c r="L111" s="121" t="s">
        <v>163</v>
      </c>
      <c r="M111" s="118">
        <v>0.4</v>
      </c>
      <c r="N111" s="48" t="s">
        <v>41</v>
      </c>
      <c r="O111" s="49">
        <v>0</v>
      </c>
      <c r="P111" s="49">
        <v>0</v>
      </c>
      <c r="Q111" s="49">
        <v>0.2</v>
      </c>
      <c r="R111" s="49">
        <v>1</v>
      </c>
      <c r="S111" s="50">
        <f>SUM(O111:O111)*M111</f>
        <v>0</v>
      </c>
      <c r="T111" s="50">
        <f>SUM(P111:P111)*M111</f>
        <v>0</v>
      </c>
      <c r="U111" s="50">
        <f t="shared" si="150"/>
        <v>8.0000000000000016E-2</v>
      </c>
      <c r="V111" s="50">
        <f>SUM(R111:R111)*M111</f>
        <v>0.4</v>
      </c>
      <c r="W111" s="50">
        <f t="shared" si="99"/>
        <v>0.4</v>
      </c>
      <c r="X111" s="119"/>
      <c r="Y111" s="119"/>
      <c r="Z111" s="119"/>
      <c r="AA111" s="119"/>
      <c r="AB111" s="119"/>
      <c r="AC111" s="79"/>
      <c r="AD111" s="116"/>
      <c r="AE111" s="71" t="str">
        <f t="shared" ref="AE111" si="157">+IF(Q112&gt;Q111,"SUPERADA",IF(Q112=Q111,"EQUILIBRADA",IF(Q112&lt;Q111,"PARA MEJORAR")))</f>
        <v>EQUILIBRADA</v>
      </c>
      <c r="AF111" s="116"/>
      <c r="AG111" s="117"/>
      <c r="AH111" s="117"/>
      <c r="AI111" s="95"/>
      <c r="AJ111" s="114"/>
    </row>
    <row r="112" spans="1:36" ht="20.100000000000001" customHeight="1" x14ac:dyDescent="0.2">
      <c r="A112" s="109"/>
      <c r="B112" s="110"/>
      <c r="C112" s="111"/>
      <c r="D112" s="110"/>
      <c r="E112" s="112"/>
      <c r="F112" s="110"/>
      <c r="G112" s="114"/>
      <c r="H112" s="115"/>
      <c r="I112" s="114"/>
      <c r="J112" s="114"/>
      <c r="K112" s="114"/>
      <c r="L112" s="121"/>
      <c r="M112" s="118"/>
      <c r="N112" s="51" t="s">
        <v>45</v>
      </c>
      <c r="O112" s="52">
        <v>0</v>
      </c>
      <c r="P112" s="52">
        <v>0</v>
      </c>
      <c r="Q112" s="52">
        <v>0.2</v>
      </c>
      <c r="R112" s="52">
        <v>1</v>
      </c>
      <c r="S112" s="53">
        <f>SUM(O112:O112)*M111</f>
        <v>0</v>
      </c>
      <c r="T112" s="53">
        <f>SUM(P112:P112)*M111</f>
        <v>0</v>
      </c>
      <c r="U112" s="53">
        <f t="shared" si="152"/>
        <v>8.0000000000000016E-2</v>
      </c>
      <c r="V112" s="53">
        <f>SUM(R112:R112)*M111</f>
        <v>0.4</v>
      </c>
      <c r="W112" s="53">
        <f t="shared" si="99"/>
        <v>0.4</v>
      </c>
      <c r="X112" s="119"/>
      <c r="Y112" s="119"/>
      <c r="Z112" s="119"/>
      <c r="AA112" s="119"/>
      <c r="AB112" s="119"/>
      <c r="AC112" s="79"/>
      <c r="AD112" s="116"/>
      <c r="AE112" s="71"/>
      <c r="AF112" s="116"/>
      <c r="AG112" s="117"/>
      <c r="AH112" s="117"/>
      <c r="AI112" s="95"/>
      <c r="AJ112" s="114"/>
    </row>
    <row r="113" spans="1:36" ht="20.100000000000001" customHeight="1" x14ac:dyDescent="0.2">
      <c r="A113" s="109"/>
      <c r="B113" s="110"/>
      <c r="C113" s="111"/>
      <c r="D113" s="110"/>
      <c r="E113" s="112"/>
      <c r="F113" s="110"/>
      <c r="G113" s="114"/>
      <c r="H113" s="115"/>
      <c r="I113" s="114"/>
      <c r="J113" s="114"/>
      <c r="K113" s="114"/>
      <c r="L113" s="121" t="s">
        <v>164</v>
      </c>
      <c r="M113" s="118">
        <v>0.4</v>
      </c>
      <c r="N113" s="48" t="s">
        <v>41</v>
      </c>
      <c r="O113" s="49">
        <v>0</v>
      </c>
      <c r="P113" s="49">
        <v>0</v>
      </c>
      <c r="Q113" s="49">
        <v>0</v>
      </c>
      <c r="R113" s="49">
        <v>1</v>
      </c>
      <c r="S113" s="50">
        <f>SUM(O113:O113)*M113</f>
        <v>0</v>
      </c>
      <c r="T113" s="50">
        <f>SUM(P113:P113)*M113</f>
        <v>0</v>
      </c>
      <c r="U113" s="50">
        <f t="shared" si="150"/>
        <v>0</v>
      </c>
      <c r="V113" s="50">
        <f>SUM(R113:R113)*M113</f>
        <v>0.4</v>
      </c>
      <c r="W113" s="50">
        <f t="shared" si="99"/>
        <v>0.4</v>
      </c>
      <c r="X113" s="119"/>
      <c r="Y113" s="119"/>
      <c r="Z113" s="119"/>
      <c r="AA113" s="119"/>
      <c r="AB113" s="119"/>
      <c r="AC113" s="79"/>
      <c r="AD113" s="116"/>
      <c r="AE113" s="71" t="str">
        <f t="shared" ref="AE113" si="158">+IF(Q114&gt;Q113,"SUPERADA",IF(Q114=Q113,"EQUILIBRADA",IF(Q114&lt;Q113,"PARA MEJORAR")))</f>
        <v>EQUILIBRADA</v>
      </c>
      <c r="AF113" s="116"/>
      <c r="AG113" s="117"/>
      <c r="AH113" s="117"/>
      <c r="AI113" s="95"/>
      <c r="AJ113" s="114"/>
    </row>
    <row r="114" spans="1:36" ht="20.100000000000001" customHeight="1" x14ac:dyDescent="0.2">
      <c r="A114" s="109"/>
      <c r="B114" s="110"/>
      <c r="C114" s="111"/>
      <c r="D114" s="110"/>
      <c r="E114" s="112"/>
      <c r="F114" s="110"/>
      <c r="G114" s="114"/>
      <c r="H114" s="115"/>
      <c r="I114" s="114"/>
      <c r="J114" s="114"/>
      <c r="K114" s="114"/>
      <c r="L114" s="121"/>
      <c r="M114" s="118"/>
      <c r="N114" s="51" t="s">
        <v>45</v>
      </c>
      <c r="O114" s="52">
        <v>0</v>
      </c>
      <c r="P114" s="52">
        <v>0</v>
      </c>
      <c r="Q114" s="52">
        <v>0</v>
      </c>
      <c r="R114" s="52">
        <v>1</v>
      </c>
      <c r="S114" s="53">
        <f>SUM(O114:O114)*M113</f>
        <v>0</v>
      </c>
      <c r="T114" s="53">
        <f>SUM(P114:P114)*M113</f>
        <v>0</v>
      </c>
      <c r="U114" s="53">
        <f t="shared" si="152"/>
        <v>0</v>
      </c>
      <c r="V114" s="53">
        <f>SUM(R114:R114)*M113</f>
        <v>0.4</v>
      </c>
      <c r="W114" s="53">
        <f t="shared" si="99"/>
        <v>0.4</v>
      </c>
      <c r="X114" s="119"/>
      <c r="Y114" s="119"/>
      <c r="Z114" s="119"/>
      <c r="AA114" s="119"/>
      <c r="AB114" s="119"/>
      <c r="AC114" s="79"/>
      <c r="AD114" s="116"/>
      <c r="AE114" s="71"/>
      <c r="AF114" s="116"/>
      <c r="AG114" s="117"/>
      <c r="AH114" s="117"/>
      <c r="AI114" s="95"/>
      <c r="AJ114" s="114"/>
    </row>
    <row r="115" spans="1:36" ht="24.95" customHeight="1" x14ac:dyDescent="0.2">
      <c r="A115" s="109"/>
      <c r="B115" s="110"/>
      <c r="C115" s="111"/>
      <c r="D115" s="110"/>
      <c r="E115" s="112"/>
      <c r="F115" s="110"/>
      <c r="G115" s="114" t="s">
        <v>165</v>
      </c>
      <c r="H115" s="115">
        <v>15</v>
      </c>
      <c r="I115" s="114" t="s">
        <v>166</v>
      </c>
      <c r="J115" s="114" t="s">
        <v>167</v>
      </c>
      <c r="K115" s="120">
        <f>+AA115</f>
        <v>1</v>
      </c>
      <c r="L115" s="121" t="s">
        <v>168</v>
      </c>
      <c r="M115" s="118">
        <v>0.4</v>
      </c>
      <c r="N115" s="48" t="s">
        <v>41</v>
      </c>
      <c r="O115" s="49">
        <v>0.25</v>
      </c>
      <c r="P115" s="49">
        <v>0.5</v>
      </c>
      <c r="Q115" s="49">
        <v>1</v>
      </c>
      <c r="R115" s="49">
        <v>1</v>
      </c>
      <c r="S115" s="50">
        <f>SUM(O115:O115)*M115</f>
        <v>0.1</v>
      </c>
      <c r="T115" s="50">
        <f>SUM(P115:P115)*M115</f>
        <v>0.2</v>
      </c>
      <c r="U115" s="50">
        <f t="shared" si="150"/>
        <v>0.4</v>
      </c>
      <c r="V115" s="50">
        <f>SUM(R115:R115)*M115</f>
        <v>0.4</v>
      </c>
      <c r="W115" s="50">
        <f t="shared" si="99"/>
        <v>0.4</v>
      </c>
      <c r="X115" s="119">
        <f>+S116+S118+S120</f>
        <v>0.1</v>
      </c>
      <c r="Y115" s="119">
        <f>+T116+T118+T120</f>
        <v>0.37500000000000006</v>
      </c>
      <c r="Z115" s="119">
        <f>+U116+U118+U120</f>
        <v>0.7</v>
      </c>
      <c r="AA115" s="119">
        <f>+V116+V118+V120</f>
        <v>1</v>
      </c>
      <c r="AB115" s="119">
        <f>MAX(X115:AA120)</f>
        <v>1</v>
      </c>
      <c r="AC115" s="79"/>
      <c r="AD115" s="116"/>
      <c r="AE115" s="71" t="str">
        <f t="shared" ref="AE115" si="159">+IF(Q116&gt;Q115,"SUPERADA",IF(Q116=Q115,"EQUILIBRADA",IF(Q116&lt;Q115,"PARA MEJORAR")))</f>
        <v>EQUILIBRADA</v>
      </c>
      <c r="AF115" s="116" t="str">
        <f>IF(COUNTIF(AE115:AE120,"PARA MEJORAR")&gt;1,"PARA MEJORAR","BIEN")</f>
        <v>BIEN</v>
      </c>
      <c r="AG115" s="117"/>
      <c r="AH115" s="117"/>
      <c r="AI115" s="95"/>
      <c r="AJ115" s="114"/>
    </row>
    <row r="116" spans="1:36" ht="24.95" customHeight="1" x14ac:dyDescent="0.2">
      <c r="A116" s="109"/>
      <c r="B116" s="110"/>
      <c r="C116" s="111"/>
      <c r="D116" s="110"/>
      <c r="E116" s="112"/>
      <c r="F116" s="110"/>
      <c r="G116" s="114"/>
      <c r="H116" s="115"/>
      <c r="I116" s="114"/>
      <c r="J116" s="114"/>
      <c r="K116" s="114"/>
      <c r="L116" s="121"/>
      <c r="M116" s="118"/>
      <c r="N116" s="51" t="s">
        <v>45</v>
      </c>
      <c r="O116" s="52">
        <v>0.25</v>
      </c>
      <c r="P116" s="52">
        <v>0.75</v>
      </c>
      <c r="Q116" s="52">
        <v>1</v>
      </c>
      <c r="R116" s="52">
        <v>1</v>
      </c>
      <c r="S116" s="53">
        <f>SUM(O116:O116)*M115</f>
        <v>0.1</v>
      </c>
      <c r="T116" s="53">
        <f>SUM(P116:P116)*M115</f>
        <v>0.30000000000000004</v>
      </c>
      <c r="U116" s="53">
        <f t="shared" si="152"/>
        <v>0.4</v>
      </c>
      <c r="V116" s="53">
        <f>SUM(R116:R116)*M115</f>
        <v>0.4</v>
      </c>
      <c r="W116" s="53">
        <f t="shared" si="99"/>
        <v>0.4</v>
      </c>
      <c r="X116" s="119"/>
      <c r="Y116" s="119"/>
      <c r="Z116" s="119"/>
      <c r="AA116" s="119"/>
      <c r="AB116" s="119"/>
      <c r="AC116" s="79"/>
      <c r="AD116" s="116"/>
      <c r="AE116" s="71"/>
      <c r="AF116" s="116"/>
      <c r="AG116" s="117"/>
      <c r="AH116" s="117"/>
      <c r="AI116" s="95"/>
      <c r="AJ116" s="114"/>
    </row>
    <row r="117" spans="1:36" ht="24.95" customHeight="1" x14ac:dyDescent="0.2">
      <c r="A117" s="109"/>
      <c r="B117" s="110"/>
      <c r="C117" s="111"/>
      <c r="D117" s="110"/>
      <c r="E117" s="112"/>
      <c r="F117" s="110"/>
      <c r="G117" s="114"/>
      <c r="H117" s="115"/>
      <c r="I117" s="114"/>
      <c r="J117" s="114"/>
      <c r="K117" s="114"/>
      <c r="L117" s="121" t="s">
        <v>169</v>
      </c>
      <c r="M117" s="118">
        <v>0.3</v>
      </c>
      <c r="N117" s="48" t="s">
        <v>41</v>
      </c>
      <c r="O117" s="49">
        <v>0</v>
      </c>
      <c r="P117" s="49">
        <v>0</v>
      </c>
      <c r="Q117" s="49">
        <v>0.25</v>
      </c>
      <c r="R117" s="49">
        <v>1</v>
      </c>
      <c r="S117" s="50">
        <f>SUM(O117:O117)*M117</f>
        <v>0</v>
      </c>
      <c r="T117" s="50">
        <f>SUM(P117:P117)*M117</f>
        <v>0</v>
      </c>
      <c r="U117" s="50">
        <f t="shared" si="150"/>
        <v>7.4999999999999997E-2</v>
      </c>
      <c r="V117" s="50">
        <f>SUM(R117:R117)*M117</f>
        <v>0.3</v>
      </c>
      <c r="W117" s="50">
        <f t="shared" si="99"/>
        <v>0.3</v>
      </c>
      <c r="X117" s="119"/>
      <c r="Y117" s="119"/>
      <c r="Z117" s="119"/>
      <c r="AA117" s="119"/>
      <c r="AB117" s="119"/>
      <c r="AC117" s="79"/>
      <c r="AD117" s="116"/>
      <c r="AE117" s="71" t="str">
        <f t="shared" ref="AE117" si="160">+IF(Q118&gt;Q117,"SUPERADA",IF(Q118=Q117,"EQUILIBRADA",IF(Q118&lt;Q117,"PARA MEJORAR")))</f>
        <v>SUPERADA</v>
      </c>
      <c r="AF117" s="116"/>
      <c r="AG117" s="117"/>
      <c r="AH117" s="117"/>
      <c r="AI117" s="95"/>
      <c r="AJ117" s="114"/>
    </row>
    <row r="118" spans="1:36" ht="24.95" customHeight="1" x14ac:dyDescent="0.2">
      <c r="A118" s="109"/>
      <c r="B118" s="110"/>
      <c r="C118" s="111"/>
      <c r="D118" s="110"/>
      <c r="E118" s="112"/>
      <c r="F118" s="110"/>
      <c r="G118" s="114"/>
      <c r="H118" s="115"/>
      <c r="I118" s="114"/>
      <c r="J118" s="114"/>
      <c r="K118" s="114"/>
      <c r="L118" s="121"/>
      <c r="M118" s="118"/>
      <c r="N118" s="51" t="s">
        <v>45</v>
      </c>
      <c r="O118" s="52">
        <v>0</v>
      </c>
      <c r="P118" s="52">
        <v>0.25</v>
      </c>
      <c r="Q118" s="52">
        <v>1</v>
      </c>
      <c r="R118" s="52">
        <v>1</v>
      </c>
      <c r="S118" s="53">
        <f>SUM(O118:O118)*M117</f>
        <v>0</v>
      </c>
      <c r="T118" s="53">
        <f>SUM(P118:P118)*M117</f>
        <v>7.4999999999999997E-2</v>
      </c>
      <c r="U118" s="53">
        <f t="shared" si="152"/>
        <v>0.3</v>
      </c>
      <c r="V118" s="53">
        <f>SUM(R118:R118)*M117</f>
        <v>0.3</v>
      </c>
      <c r="W118" s="53">
        <f t="shared" si="99"/>
        <v>0.3</v>
      </c>
      <c r="X118" s="119"/>
      <c r="Y118" s="119"/>
      <c r="Z118" s="119"/>
      <c r="AA118" s="119"/>
      <c r="AB118" s="119"/>
      <c r="AC118" s="79"/>
      <c r="AD118" s="116"/>
      <c r="AE118" s="71"/>
      <c r="AF118" s="116"/>
      <c r="AG118" s="117"/>
      <c r="AH118" s="117"/>
      <c r="AI118" s="95"/>
      <c r="AJ118" s="114"/>
    </row>
    <row r="119" spans="1:36" ht="24.95" customHeight="1" x14ac:dyDescent="0.2">
      <c r="A119" s="109"/>
      <c r="B119" s="110"/>
      <c r="C119" s="111"/>
      <c r="D119" s="110"/>
      <c r="E119" s="112"/>
      <c r="F119" s="110"/>
      <c r="G119" s="114"/>
      <c r="H119" s="115"/>
      <c r="I119" s="114"/>
      <c r="J119" s="114"/>
      <c r="K119" s="114"/>
      <c r="L119" s="121" t="s">
        <v>170</v>
      </c>
      <c r="M119" s="118">
        <v>0.3</v>
      </c>
      <c r="N119" s="48" t="s">
        <v>41</v>
      </c>
      <c r="O119" s="49">
        <v>0</v>
      </c>
      <c r="P119" s="49">
        <v>0</v>
      </c>
      <c r="Q119" s="49">
        <v>0</v>
      </c>
      <c r="R119" s="49">
        <v>1</v>
      </c>
      <c r="S119" s="50">
        <f>SUM(O119:O119)*M119</f>
        <v>0</v>
      </c>
      <c r="T119" s="50">
        <f>SUM(P119:P119)*M119</f>
        <v>0</v>
      </c>
      <c r="U119" s="50">
        <f t="shared" si="150"/>
        <v>0</v>
      </c>
      <c r="V119" s="50">
        <f>SUM(R119:R119)*M119</f>
        <v>0.3</v>
      </c>
      <c r="W119" s="50">
        <f t="shared" si="99"/>
        <v>0.3</v>
      </c>
      <c r="X119" s="119"/>
      <c r="Y119" s="119"/>
      <c r="Z119" s="119"/>
      <c r="AA119" s="119"/>
      <c r="AB119" s="119"/>
      <c r="AC119" s="79"/>
      <c r="AD119" s="116"/>
      <c r="AE119" s="71" t="str">
        <f t="shared" ref="AE119" si="161">+IF(Q120&gt;Q119,"SUPERADA",IF(Q120=Q119,"EQUILIBRADA",IF(Q120&lt;Q119,"PARA MEJORAR")))</f>
        <v>EQUILIBRADA</v>
      </c>
      <c r="AF119" s="116"/>
      <c r="AG119" s="117"/>
      <c r="AH119" s="117"/>
      <c r="AI119" s="95"/>
      <c r="AJ119" s="114"/>
    </row>
    <row r="120" spans="1:36" ht="24.95" customHeight="1" x14ac:dyDescent="0.2">
      <c r="A120" s="109"/>
      <c r="B120" s="110"/>
      <c r="C120" s="111"/>
      <c r="D120" s="110"/>
      <c r="E120" s="112"/>
      <c r="F120" s="110"/>
      <c r="G120" s="114"/>
      <c r="H120" s="115"/>
      <c r="I120" s="114"/>
      <c r="J120" s="114"/>
      <c r="K120" s="114"/>
      <c r="L120" s="121"/>
      <c r="M120" s="118"/>
      <c r="N120" s="51" t="s">
        <v>45</v>
      </c>
      <c r="O120" s="52">
        <v>0</v>
      </c>
      <c r="P120" s="52">
        <v>0</v>
      </c>
      <c r="Q120" s="52">
        <v>0</v>
      </c>
      <c r="R120" s="52">
        <v>1</v>
      </c>
      <c r="S120" s="53">
        <f>SUM(O120:O120)*M119</f>
        <v>0</v>
      </c>
      <c r="T120" s="53">
        <f>SUM(P120:P120)*M119</f>
        <v>0</v>
      </c>
      <c r="U120" s="53">
        <f t="shared" si="152"/>
        <v>0</v>
      </c>
      <c r="V120" s="53">
        <f>SUM(R120:R120)*M119</f>
        <v>0.3</v>
      </c>
      <c r="W120" s="53">
        <f t="shared" si="99"/>
        <v>0.3</v>
      </c>
      <c r="X120" s="119"/>
      <c r="Y120" s="119"/>
      <c r="Z120" s="119"/>
      <c r="AA120" s="119"/>
      <c r="AB120" s="119"/>
      <c r="AC120" s="79"/>
      <c r="AD120" s="116"/>
      <c r="AE120" s="71"/>
      <c r="AF120" s="116"/>
      <c r="AG120" s="117"/>
      <c r="AH120" s="117"/>
      <c r="AI120" s="95"/>
      <c r="AJ120" s="114"/>
    </row>
    <row r="121" spans="1:36" ht="24.95" customHeight="1" x14ac:dyDescent="0.2">
      <c r="A121" s="109"/>
      <c r="B121" s="110"/>
      <c r="C121" s="111">
        <v>7</v>
      </c>
      <c r="D121" s="110" t="s">
        <v>171</v>
      </c>
      <c r="E121" s="112">
        <v>8</v>
      </c>
      <c r="F121" s="110" t="s">
        <v>172</v>
      </c>
      <c r="G121" s="114" t="s">
        <v>171</v>
      </c>
      <c r="H121" s="115">
        <v>16</v>
      </c>
      <c r="I121" s="114" t="s">
        <v>173</v>
      </c>
      <c r="J121" s="114" t="s">
        <v>174</v>
      </c>
      <c r="K121" s="120">
        <f>+AA121</f>
        <v>1</v>
      </c>
      <c r="L121" s="121" t="s">
        <v>175</v>
      </c>
      <c r="M121" s="118">
        <v>0.25</v>
      </c>
      <c r="N121" s="48" t="s">
        <v>41</v>
      </c>
      <c r="O121" s="49">
        <v>0.1</v>
      </c>
      <c r="P121" s="49">
        <v>0.5</v>
      </c>
      <c r="Q121" s="49">
        <v>0.8</v>
      </c>
      <c r="R121" s="49">
        <v>1</v>
      </c>
      <c r="S121" s="50">
        <f>SUM(O121:O121)*M121</f>
        <v>2.5000000000000001E-2</v>
      </c>
      <c r="T121" s="50">
        <f>SUM(P121:P121)*M121</f>
        <v>0.125</v>
      </c>
      <c r="U121" s="50">
        <f t="shared" si="150"/>
        <v>0.2</v>
      </c>
      <c r="V121" s="50">
        <f>SUM(R121:R121)*M121</f>
        <v>0.25</v>
      </c>
      <c r="W121" s="50">
        <f t="shared" si="99"/>
        <v>0.25</v>
      </c>
      <c r="X121" s="119">
        <f>+S122+S124+S126+S128</f>
        <v>0.05</v>
      </c>
      <c r="Y121" s="119">
        <f>+T122+T124+T126+T128</f>
        <v>0.55000000000000004</v>
      </c>
      <c r="Z121" s="119">
        <f>+U122+U124+U126+U128</f>
        <v>0.55000000000000004</v>
      </c>
      <c r="AA121" s="119">
        <f>+V122+V124+V126+V128</f>
        <v>1</v>
      </c>
      <c r="AB121" s="119">
        <f>MAX(X121:AA128)</f>
        <v>1</v>
      </c>
      <c r="AC121" s="79"/>
      <c r="AD121" s="116"/>
      <c r="AE121" s="71" t="str">
        <f t="shared" ref="AE121" si="162">+IF(Q122&gt;Q121,"SUPERADA",IF(Q122=Q121,"EQUILIBRADA",IF(Q122&lt;Q121,"PARA MEJORAR")))</f>
        <v>PARA MEJORAR</v>
      </c>
      <c r="AF121" s="116" t="str">
        <f>IF(COUNTIF(AE121:AE128,"PARA MEJORAR")&gt;1,"PARA MEJORAR","BIEN")</f>
        <v>PARA MEJORAR</v>
      </c>
      <c r="AG121" s="117" t="str">
        <f>IF(COUNTIF(AF121:AF128,"PARA MEJORAR")&gt;=1,"PARA MEJORAR","BIEN")</f>
        <v>PARA MEJORAR</v>
      </c>
      <c r="AH121" s="117"/>
      <c r="AI121" s="95"/>
      <c r="AJ121" s="114"/>
    </row>
    <row r="122" spans="1:36" ht="24.95" customHeight="1" x14ac:dyDescent="0.2">
      <c r="A122" s="109"/>
      <c r="B122" s="110"/>
      <c r="C122" s="111"/>
      <c r="D122" s="110"/>
      <c r="E122" s="112"/>
      <c r="F122" s="110"/>
      <c r="G122" s="114"/>
      <c r="H122" s="115"/>
      <c r="I122" s="114"/>
      <c r="J122" s="114"/>
      <c r="K122" s="114"/>
      <c r="L122" s="121"/>
      <c r="M122" s="118"/>
      <c r="N122" s="51" t="s">
        <v>45</v>
      </c>
      <c r="O122" s="52">
        <v>0.1</v>
      </c>
      <c r="P122" s="52">
        <v>0.6</v>
      </c>
      <c r="Q122" s="52">
        <v>0.6</v>
      </c>
      <c r="R122" s="52">
        <v>1</v>
      </c>
      <c r="S122" s="53">
        <f>SUM(O122:O122)*M121</f>
        <v>2.5000000000000001E-2</v>
      </c>
      <c r="T122" s="53">
        <f>SUM(P122:P122)*M121</f>
        <v>0.15</v>
      </c>
      <c r="U122" s="53">
        <f t="shared" si="152"/>
        <v>0.15</v>
      </c>
      <c r="V122" s="53">
        <f>SUM(R122:R122)*M121</f>
        <v>0.25</v>
      </c>
      <c r="W122" s="53">
        <f t="shared" si="99"/>
        <v>0.25</v>
      </c>
      <c r="X122" s="119"/>
      <c r="Y122" s="119"/>
      <c r="Z122" s="119"/>
      <c r="AA122" s="119"/>
      <c r="AB122" s="119"/>
      <c r="AC122" s="79"/>
      <c r="AD122" s="116"/>
      <c r="AE122" s="71"/>
      <c r="AF122" s="116"/>
      <c r="AG122" s="117"/>
      <c r="AH122" s="117"/>
      <c r="AI122" s="95"/>
      <c r="AJ122" s="114"/>
    </row>
    <row r="123" spans="1:36" ht="24.95" customHeight="1" x14ac:dyDescent="0.2">
      <c r="A123" s="109"/>
      <c r="B123" s="110"/>
      <c r="C123" s="111"/>
      <c r="D123" s="110"/>
      <c r="E123" s="112"/>
      <c r="F123" s="110"/>
      <c r="G123" s="114"/>
      <c r="H123" s="115"/>
      <c r="I123" s="114"/>
      <c r="J123" s="114"/>
      <c r="K123" s="114"/>
      <c r="L123" s="121" t="s">
        <v>176</v>
      </c>
      <c r="M123" s="118">
        <v>0.25</v>
      </c>
      <c r="N123" s="48" t="s">
        <v>41</v>
      </c>
      <c r="O123" s="49">
        <v>0.1</v>
      </c>
      <c r="P123" s="49">
        <v>0.5</v>
      </c>
      <c r="Q123" s="49">
        <v>0.8</v>
      </c>
      <c r="R123" s="49">
        <v>1</v>
      </c>
      <c r="S123" s="50">
        <f>SUM(O123:O123)*M123</f>
        <v>2.5000000000000001E-2</v>
      </c>
      <c r="T123" s="50">
        <f>SUM(P123:P123)*M123</f>
        <v>0.125</v>
      </c>
      <c r="U123" s="50">
        <f t="shared" si="150"/>
        <v>0.2</v>
      </c>
      <c r="V123" s="50">
        <f>SUM(R123:R123)*M123</f>
        <v>0.25</v>
      </c>
      <c r="W123" s="50">
        <f t="shared" si="99"/>
        <v>0.25</v>
      </c>
      <c r="X123" s="119"/>
      <c r="Y123" s="119"/>
      <c r="Z123" s="119"/>
      <c r="AA123" s="119"/>
      <c r="AB123" s="119"/>
      <c r="AC123" s="79"/>
      <c r="AD123" s="116"/>
      <c r="AE123" s="71" t="str">
        <f t="shared" ref="AE123" si="163">+IF(Q124&gt;Q123,"SUPERADA",IF(Q124=Q123,"EQUILIBRADA",IF(Q124&lt;Q123,"PARA MEJORAR")))</f>
        <v>PARA MEJORAR</v>
      </c>
      <c r="AF123" s="116"/>
      <c r="AG123" s="117"/>
      <c r="AH123" s="117"/>
      <c r="AI123" s="95"/>
      <c r="AJ123" s="114"/>
    </row>
    <row r="124" spans="1:36" ht="24.95" customHeight="1" x14ac:dyDescent="0.2">
      <c r="A124" s="109"/>
      <c r="B124" s="110"/>
      <c r="C124" s="111"/>
      <c r="D124" s="110"/>
      <c r="E124" s="112"/>
      <c r="F124" s="110"/>
      <c r="G124" s="114"/>
      <c r="H124" s="115"/>
      <c r="I124" s="114"/>
      <c r="J124" s="114"/>
      <c r="K124" s="114"/>
      <c r="L124" s="121"/>
      <c r="M124" s="118"/>
      <c r="N124" s="51" t="s">
        <v>45</v>
      </c>
      <c r="O124" s="52">
        <v>0</v>
      </c>
      <c r="P124" s="52">
        <v>0.5</v>
      </c>
      <c r="Q124" s="52">
        <v>0.5</v>
      </c>
      <c r="R124" s="52">
        <v>1</v>
      </c>
      <c r="S124" s="53">
        <f>SUM(O124:O124)*M123</f>
        <v>0</v>
      </c>
      <c r="T124" s="53">
        <f>SUM(P124:P124)*M123</f>
        <v>0.125</v>
      </c>
      <c r="U124" s="53">
        <f t="shared" si="152"/>
        <v>0.125</v>
      </c>
      <c r="V124" s="53">
        <f>SUM(R124:R124)*M123</f>
        <v>0.25</v>
      </c>
      <c r="W124" s="53">
        <f t="shared" si="99"/>
        <v>0.25</v>
      </c>
      <c r="X124" s="119"/>
      <c r="Y124" s="119"/>
      <c r="Z124" s="119"/>
      <c r="AA124" s="119"/>
      <c r="AB124" s="119"/>
      <c r="AC124" s="79"/>
      <c r="AD124" s="116"/>
      <c r="AE124" s="71"/>
      <c r="AF124" s="116"/>
      <c r="AG124" s="117"/>
      <c r="AH124" s="117"/>
      <c r="AI124" s="95"/>
      <c r="AJ124" s="114"/>
    </row>
    <row r="125" spans="1:36" ht="24.95" customHeight="1" x14ac:dyDescent="0.2">
      <c r="A125" s="109"/>
      <c r="B125" s="110"/>
      <c r="C125" s="111"/>
      <c r="D125" s="110"/>
      <c r="E125" s="112"/>
      <c r="F125" s="110"/>
      <c r="G125" s="114"/>
      <c r="H125" s="115"/>
      <c r="I125" s="114"/>
      <c r="J125" s="114"/>
      <c r="K125" s="114"/>
      <c r="L125" s="121" t="s">
        <v>177</v>
      </c>
      <c r="M125" s="118">
        <v>0.25</v>
      </c>
      <c r="N125" s="48" t="s">
        <v>41</v>
      </c>
      <c r="O125" s="49">
        <v>0.1</v>
      </c>
      <c r="P125" s="49">
        <v>0.5</v>
      </c>
      <c r="Q125" s="49">
        <v>0.8</v>
      </c>
      <c r="R125" s="49">
        <v>1</v>
      </c>
      <c r="S125" s="50">
        <f>SUM(O125:O125)*M125</f>
        <v>2.5000000000000001E-2</v>
      </c>
      <c r="T125" s="50">
        <f>SUM(P125:P125)*M125</f>
        <v>0.125</v>
      </c>
      <c r="U125" s="50">
        <f t="shared" si="150"/>
        <v>0.2</v>
      </c>
      <c r="V125" s="50">
        <f>SUM(R125:R125)*M125</f>
        <v>0.25</v>
      </c>
      <c r="W125" s="50">
        <f t="shared" si="99"/>
        <v>0.25</v>
      </c>
      <c r="X125" s="119"/>
      <c r="Y125" s="119"/>
      <c r="Z125" s="119"/>
      <c r="AA125" s="119"/>
      <c r="AB125" s="119"/>
      <c r="AC125" s="79"/>
      <c r="AD125" s="116"/>
      <c r="AE125" s="71" t="str">
        <f t="shared" ref="AE125" si="164">+IF(Q126&gt;Q125,"SUPERADA",IF(Q126=Q125,"EQUILIBRADA",IF(Q126&lt;Q125,"PARA MEJORAR")))</f>
        <v>PARA MEJORAR</v>
      </c>
      <c r="AF125" s="116"/>
      <c r="AG125" s="117"/>
      <c r="AH125" s="117"/>
      <c r="AI125" s="95"/>
      <c r="AJ125" s="114"/>
    </row>
    <row r="126" spans="1:36" ht="24.95" customHeight="1" x14ac:dyDescent="0.2">
      <c r="A126" s="109"/>
      <c r="B126" s="110"/>
      <c r="C126" s="111"/>
      <c r="D126" s="110"/>
      <c r="E126" s="112"/>
      <c r="F126" s="110"/>
      <c r="G126" s="114"/>
      <c r="H126" s="115"/>
      <c r="I126" s="114"/>
      <c r="J126" s="114"/>
      <c r="K126" s="114"/>
      <c r="L126" s="121"/>
      <c r="M126" s="118"/>
      <c r="N126" s="51" t="s">
        <v>45</v>
      </c>
      <c r="O126" s="52">
        <v>0.1</v>
      </c>
      <c r="P126" s="52">
        <v>0.6</v>
      </c>
      <c r="Q126" s="52">
        <v>0.6</v>
      </c>
      <c r="R126" s="52">
        <v>1</v>
      </c>
      <c r="S126" s="53">
        <f>SUM(O126:O126)*M125</f>
        <v>2.5000000000000001E-2</v>
      </c>
      <c r="T126" s="53">
        <f>SUM(P126:P126)*M125</f>
        <v>0.15</v>
      </c>
      <c r="U126" s="53">
        <f t="shared" si="152"/>
        <v>0.15</v>
      </c>
      <c r="V126" s="53">
        <f>SUM(R126:R126)*M125</f>
        <v>0.25</v>
      </c>
      <c r="W126" s="53">
        <f t="shared" si="99"/>
        <v>0.25</v>
      </c>
      <c r="X126" s="119"/>
      <c r="Y126" s="119"/>
      <c r="Z126" s="119"/>
      <c r="AA126" s="119"/>
      <c r="AB126" s="119"/>
      <c r="AC126" s="79"/>
      <c r="AD126" s="116"/>
      <c r="AE126" s="71"/>
      <c r="AF126" s="116"/>
      <c r="AG126" s="117"/>
      <c r="AH126" s="117"/>
      <c r="AI126" s="95"/>
      <c r="AJ126" s="114"/>
    </row>
    <row r="127" spans="1:36" ht="24.95" customHeight="1" x14ac:dyDescent="0.2">
      <c r="A127" s="109"/>
      <c r="B127" s="110"/>
      <c r="C127" s="111"/>
      <c r="D127" s="110"/>
      <c r="E127" s="112"/>
      <c r="F127" s="110"/>
      <c r="G127" s="114"/>
      <c r="H127" s="115"/>
      <c r="I127" s="114"/>
      <c r="J127" s="114"/>
      <c r="K127" s="114"/>
      <c r="L127" s="121" t="s">
        <v>178</v>
      </c>
      <c r="M127" s="118">
        <v>0.25</v>
      </c>
      <c r="N127" s="48" t="s">
        <v>41</v>
      </c>
      <c r="O127" s="49">
        <v>0.1</v>
      </c>
      <c r="P127" s="49">
        <v>0.5</v>
      </c>
      <c r="Q127" s="49">
        <v>0.8</v>
      </c>
      <c r="R127" s="49">
        <v>1</v>
      </c>
      <c r="S127" s="50">
        <f>SUM(O127:O127)*M127</f>
        <v>2.5000000000000001E-2</v>
      </c>
      <c r="T127" s="50">
        <f>SUM(P127:P127)*M127</f>
        <v>0.125</v>
      </c>
      <c r="U127" s="50">
        <f t="shared" si="150"/>
        <v>0.2</v>
      </c>
      <c r="V127" s="50">
        <f>SUM(R127:R127)*M127</f>
        <v>0.25</v>
      </c>
      <c r="W127" s="50">
        <f t="shared" si="99"/>
        <v>0.25</v>
      </c>
      <c r="X127" s="119"/>
      <c r="Y127" s="119"/>
      <c r="Z127" s="119"/>
      <c r="AA127" s="119"/>
      <c r="AB127" s="119"/>
      <c r="AC127" s="79"/>
      <c r="AD127" s="116"/>
      <c r="AE127" s="71" t="str">
        <f t="shared" ref="AE127" si="165">+IF(Q128&gt;Q127,"SUPERADA",IF(Q128=Q127,"EQUILIBRADA",IF(Q128&lt;Q127,"PARA MEJORAR")))</f>
        <v>PARA MEJORAR</v>
      </c>
      <c r="AF127" s="116"/>
      <c r="AG127" s="117"/>
      <c r="AH127" s="117"/>
      <c r="AI127" s="95"/>
      <c r="AJ127" s="114"/>
    </row>
    <row r="128" spans="1:36" ht="24.95" customHeight="1" x14ac:dyDescent="0.2">
      <c r="A128" s="109"/>
      <c r="B128" s="110"/>
      <c r="C128" s="111"/>
      <c r="D128" s="110"/>
      <c r="E128" s="112"/>
      <c r="F128" s="110"/>
      <c r="G128" s="114"/>
      <c r="H128" s="115"/>
      <c r="I128" s="114"/>
      <c r="J128" s="114"/>
      <c r="K128" s="114"/>
      <c r="L128" s="121"/>
      <c r="M128" s="118"/>
      <c r="N128" s="51" t="s">
        <v>45</v>
      </c>
      <c r="O128" s="52">
        <v>0</v>
      </c>
      <c r="P128" s="52">
        <v>0.5</v>
      </c>
      <c r="Q128" s="52">
        <v>0.5</v>
      </c>
      <c r="R128" s="52">
        <v>1</v>
      </c>
      <c r="S128" s="53">
        <f>SUM(O128:O128)*M127</f>
        <v>0</v>
      </c>
      <c r="T128" s="53">
        <f>SUM(P128:P128)*M127</f>
        <v>0.125</v>
      </c>
      <c r="U128" s="53">
        <f t="shared" si="152"/>
        <v>0.125</v>
      </c>
      <c r="V128" s="53">
        <f>SUM(R128:R128)*M127</f>
        <v>0.25</v>
      </c>
      <c r="W128" s="53">
        <f t="shared" si="99"/>
        <v>0.25</v>
      </c>
      <c r="X128" s="119"/>
      <c r="Y128" s="119"/>
      <c r="Z128" s="119"/>
      <c r="AA128" s="119"/>
      <c r="AB128" s="119"/>
      <c r="AC128" s="79"/>
      <c r="AD128" s="116"/>
      <c r="AE128" s="71"/>
      <c r="AF128" s="116"/>
      <c r="AG128" s="117"/>
      <c r="AH128" s="117"/>
      <c r="AI128" s="95"/>
      <c r="AJ128" s="114"/>
    </row>
    <row r="129" spans="1:36" ht="30" customHeight="1" x14ac:dyDescent="0.2">
      <c r="A129" s="109"/>
      <c r="B129" s="110"/>
      <c r="C129" s="129"/>
      <c r="D129" s="130"/>
      <c r="E129" s="131"/>
      <c r="F129" s="132"/>
      <c r="G129" s="126" t="s">
        <v>143</v>
      </c>
      <c r="H129" s="133">
        <v>17</v>
      </c>
      <c r="I129" s="126" t="s">
        <v>144</v>
      </c>
      <c r="J129" s="134" t="s">
        <v>145</v>
      </c>
      <c r="K129" s="126">
        <f>+AA129</f>
        <v>1</v>
      </c>
      <c r="L129" s="127" t="s">
        <v>179</v>
      </c>
      <c r="M129" s="128">
        <v>0.4</v>
      </c>
      <c r="N129" s="48" t="s">
        <v>41</v>
      </c>
      <c r="O129" s="49">
        <v>0.1</v>
      </c>
      <c r="P129" s="49">
        <v>0.5</v>
      </c>
      <c r="Q129" s="49">
        <v>0.7</v>
      </c>
      <c r="R129" s="49">
        <v>1</v>
      </c>
      <c r="S129" s="50">
        <f>SUM(O129:O129)*M129</f>
        <v>4.0000000000000008E-2</v>
      </c>
      <c r="T129" s="50">
        <f>SUM(P129:P129)*M129</f>
        <v>0.2</v>
      </c>
      <c r="U129" s="50">
        <f t="shared" si="150"/>
        <v>0.27999999999999997</v>
      </c>
      <c r="V129" s="50">
        <f>SUM(R129:R129)*M129</f>
        <v>0.4</v>
      </c>
      <c r="W129" s="50">
        <f t="shared" si="99"/>
        <v>0.4</v>
      </c>
      <c r="X129" s="122">
        <f>+S130+S132</f>
        <v>0</v>
      </c>
      <c r="Y129" s="122">
        <f t="shared" ref="Y129:AB129" si="166">+T130+T132</f>
        <v>0</v>
      </c>
      <c r="Z129" s="122">
        <f t="shared" si="166"/>
        <v>0</v>
      </c>
      <c r="AA129" s="122">
        <f t="shared" si="166"/>
        <v>1</v>
      </c>
      <c r="AB129" s="122">
        <f t="shared" si="166"/>
        <v>1</v>
      </c>
      <c r="AC129" s="79"/>
      <c r="AD129" s="123" t="s">
        <v>25</v>
      </c>
      <c r="AE129" s="71" t="str">
        <f t="shared" ref="AE129" si="167">+IF(Q130&gt;Q129,"SUPERADA",IF(Q130=Q129,"EQUILIBRADA",IF(Q130&lt;Q129,"PARA MEJORAR")))</f>
        <v>PARA MEJORAR</v>
      </c>
      <c r="AF129" s="124" t="str">
        <f>IF(COUNTIF(AE129:AE132,"PARA MEJORAR")&gt;1,"PARA MEJORAR","BIEN")</f>
        <v>PARA MEJORAR</v>
      </c>
      <c r="AG129" s="125"/>
      <c r="AH129" s="117"/>
      <c r="AI129" s="95"/>
      <c r="AJ129" s="126"/>
    </row>
    <row r="130" spans="1:36" ht="30" customHeight="1" x14ac:dyDescent="0.2">
      <c r="A130" s="109"/>
      <c r="B130" s="110"/>
      <c r="C130" s="129"/>
      <c r="D130" s="130"/>
      <c r="E130" s="131"/>
      <c r="F130" s="132"/>
      <c r="G130" s="126"/>
      <c r="H130" s="133"/>
      <c r="I130" s="126"/>
      <c r="J130" s="134"/>
      <c r="K130" s="126"/>
      <c r="L130" s="127"/>
      <c r="M130" s="128"/>
      <c r="N130" s="51" t="s">
        <v>45</v>
      </c>
      <c r="O130" s="52">
        <v>0</v>
      </c>
      <c r="P130" s="52">
        <v>0</v>
      </c>
      <c r="Q130" s="52">
        <v>0</v>
      </c>
      <c r="R130" s="52">
        <v>1</v>
      </c>
      <c r="S130" s="53">
        <f>SUM(O130:O130)*M129</f>
        <v>0</v>
      </c>
      <c r="T130" s="53">
        <f>SUM(P130:P130)*M129</f>
        <v>0</v>
      </c>
      <c r="U130" s="53">
        <f t="shared" si="152"/>
        <v>0</v>
      </c>
      <c r="V130" s="53">
        <f>SUM(R130:R130)*M129</f>
        <v>0.4</v>
      </c>
      <c r="W130" s="53">
        <f t="shared" si="99"/>
        <v>0.4</v>
      </c>
      <c r="X130" s="122"/>
      <c r="Y130" s="122"/>
      <c r="Z130" s="122"/>
      <c r="AA130" s="122"/>
      <c r="AB130" s="122"/>
      <c r="AC130" s="79"/>
      <c r="AD130" s="123"/>
      <c r="AE130" s="71"/>
      <c r="AF130" s="124"/>
      <c r="AG130" s="125"/>
      <c r="AH130" s="117"/>
      <c r="AI130" s="95"/>
      <c r="AJ130" s="126"/>
    </row>
    <row r="131" spans="1:36" ht="30" customHeight="1" x14ac:dyDescent="0.2">
      <c r="A131" s="109"/>
      <c r="B131" s="110"/>
      <c r="C131" s="129"/>
      <c r="D131" s="130"/>
      <c r="E131" s="131"/>
      <c r="F131" s="132"/>
      <c r="G131" s="126"/>
      <c r="H131" s="133"/>
      <c r="I131" s="126"/>
      <c r="J131" s="134"/>
      <c r="K131" s="126"/>
      <c r="L131" s="127" t="s">
        <v>180</v>
      </c>
      <c r="M131" s="128">
        <v>0.6</v>
      </c>
      <c r="N131" s="48" t="s">
        <v>41</v>
      </c>
      <c r="O131" s="49">
        <v>0</v>
      </c>
      <c r="P131" s="49">
        <v>0</v>
      </c>
      <c r="Q131" s="49">
        <v>0.5</v>
      </c>
      <c r="R131" s="49">
        <v>1</v>
      </c>
      <c r="S131" s="50">
        <f>SUM(O131:O131)*M131</f>
        <v>0</v>
      </c>
      <c r="T131" s="50">
        <f>SUM(P131:P131)*M131</f>
        <v>0</v>
      </c>
      <c r="U131" s="50">
        <f t="shared" si="150"/>
        <v>0.3</v>
      </c>
      <c r="V131" s="50">
        <f>SUM(R131:R131)*M131</f>
        <v>0.6</v>
      </c>
      <c r="W131" s="50">
        <f t="shared" si="99"/>
        <v>0.6</v>
      </c>
      <c r="X131" s="122"/>
      <c r="Y131" s="122"/>
      <c r="Z131" s="122"/>
      <c r="AA131" s="122"/>
      <c r="AB131" s="122"/>
      <c r="AC131" s="79"/>
      <c r="AD131" s="123"/>
      <c r="AE131" s="71" t="str">
        <f t="shared" ref="AE131" si="168">+IF(Q132&gt;Q131,"SUPERADA",IF(Q132=Q131,"EQUILIBRADA",IF(Q132&lt;Q131,"PARA MEJORAR")))</f>
        <v>PARA MEJORAR</v>
      </c>
      <c r="AF131" s="124"/>
      <c r="AG131" s="125"/>
      <c r="AH131" s="117"/>
      <c r="AI131" s="95"/>
      <c r="AJ131" s="126"/>
    </row>
    <row r="132" spans="1:36" ht="30" customHeight="1" x14ac:dyDescent="0.2">
      <c r="A132" s="109"/>
      <c r="B132" s="110"/>
      <c r="C132" s="129"/>
      <c r="D132" s="130"/>
      <c r="E132" s="131"/>
      <c r="F132" s="132"/>
      <c r="G132" s="126"/>
      <c r="H132" s="133"/>
      <c r="I132" s="126"/>
      <c r="J132" s="134"/>
      <c r="K132" s="126"/>
      <c r="L132" s="127"/>
      <c r="M132" s="128"/>
      <c r="N132" s="51" t="s">
        <v>45</v>
      </c>
      <c r="O132" s="52">
        <v>0</v>
      </c>
      <c r="P132" s="52">
        <v>0</v>
      </c>
      <c r="Q132" s="52">
        <v>0</v>
      </c>
      <c r="R132" s="52">
        <v>1</v>
      </c>
      <c r="S132" s="53">
        <f>SUM(O132:O132)*M131</f>
        <v>0</v>
      </c>
      <c r="T132" s="53">
        <f>SUM(P132:P132)*M131</f>
        <v>0</v>
      </c>
      <c r="U132" s="53">
        <f t="shared" si="152"/>
        <v>0</v>
      </c>
      <c r="V132" s="53">
        <f>SUM(R132:R132)*M131</f>
        <v>0.6</v>
      </c>
      <c r="W132" s="53">
        <f t="shared" si="99"/>
        <v>0.6</v>
      </c>
      <c r="X132" s="122"/>
      <c r="Y132" s="122"/>
      <c r="Z132" s="122"/>
      <c r="AA132" s="122"/>
      <c r="AB132" s="122"/>
      <c r="AC132" s="79"/>
      <c r="AD132" s="123"/>
      <c r="AE132" s="71"/>
      <c r="AF132" s="124"/>
      <c r="AG132" s="125"/>
      <c r="AH132" s="117"/>
      <c r="AI132" s="95"/>
      <c r="AJ132" s="126"/>
    </row>
    <row r="133" spans="1:36" ht="35.1" customHeight="1" x14ac:dyDescent="0.2">
      <c r="A133" s="158" t="s">
        <v>33</v>
      </c>
      <c r="B133" s="137" t="s">
        <v>181</v>
      </c>
      <c r="C133" s="148">
        <v>8</v>
      </c>
      <c r="D133" s="150" t="s">
        <v>182</v>
      </c>
      <c r="E133" s="152">
        <v>9</v>
      </c>
      <c r="F133" s="137" t="s">
        <v>183</v>
      </c>
      <c r="G133" s="135" t="s">
        <v>184</v>
      </c>
      <c r="H133" s="136">
        <v>18</v>
      </c>
      <c r="I133" s="135" t="s">
        <v>185</v>
      </c>
      <c r="J133" s="135" t="s">
        <v>186</v>
      </c>
      <c r="K133" s="138">
        <f>AA133</f>
        <v>0.32000000000000006</v>
      </c>
      <c r="L133" s="145" t="s">
        <v>187</v>
      </c>
      <c r="M133" s="144">
        <v>0.8</v>
      </c>
      <c r="N133" s="48" t="s">
        <v>41</v>
      </c>
      <c r="O133" s="49">
        <v>0.25</v>
      </c>
      <c r="P133" s="49">
        <v>0.5</v>
      </c>
      <c r="Q133" s="49">
        <v>0.75</v>
      </c>
      <c r="R133" s="49">
        <v>1</v>
      </c>
      <c r="S133" s="50">
        <f>SUM(O133:O133)*M133</f>
        <v>0.2</v>
      </c>
      <c r="T133" s="50">
        <f>SUM(P133:P133)*M133</f>
        <v>0.4</v>
      </c>
      <c r="U133" s="50">
        <f t="shared" si="150"/>
        <v>0.60000000000000009</v>
      </c>
      <c r="V133" s="50">
        <f>SUM(R133:R133)*M133</f>
        <v>0.8</v>
      </c>
      <c r="W133" s="50">
        <f t="shared" ref="W133:W196" si="169">MAX(S133:V133)</f>
        <v>0.8</v>
      </c>
      <c r="X133" s="140">
        <f>+S134+S136</f>
        <v>0.2</v>
      </c>
      <c r="Y133" s="140">
        <f>+T134+T136</f>
        <v>0.2</v>
      </c>
      <c r="Z133" s="140">
        <f>+U134+U136</f>
        <v>0.2</v>
      </c>
      <c r="AA133" s="140">
        <f>+V134+V136</f>
        <v>0.32000000000000006</v>
      </c>
      <c r="AB133" s="140">
        <f>MAX(X133:AA136)</f>
        <v>0.32000000000000006</v>
      </c>
      <c r="AC133" s="79" t="s">
        <v>188</v>
      </c>
      <c r="AD133" s="139" t="s">
        <v>189</v>
      </c>
      <c r="AE133" s="71" t="str">
        <f t="shared" ref="AE133" si="170">+IF(Q134&gt;Q133,"SUPERADA",IF(Q134=Q133,"EQUILIBRADA",IF(Q134&lt;Q133,"PARA MEJORAR")))</f>
        <v>PARA MEJORAR</v>
      </c>
      <c r="AF133" s="140" t="str">
        <f>IF(COUNTIF(AE133:AE136,"PARA MEJORAR")&gt;1,"PARA MEJORAR","BIEN")</f>
        <v>PARA MEJORAR</v>
      </c>
      <c r="AG133" s="142" t="str">
        <f>IF(COUNTIF(AF133:AF144,"PARA MEJORAR")&gt;=1,"PARA MEJORAR","BIEN")</f>
        <v>PARA MEJORAR</v>
      </c>
      <c r="AH133" s="142" t="str">
        <f>IF(COUNTIF(AF133:AF184,"PARA MEJORAR")&gt;=1,"PARA MEJORAR","BIEN")</f>
        <v>PARA MEJORAR</v>
      </c>
      <c r="AI133" s="95" t="s">
        <v>190</v>
      </c>
      <c r="AJ133" s="135"/>
    </row>
    <row r="134" spans="1:36" ht="35.1" customHeight="1" x14ac:dyDescent="0.2">
      <c r="A134" s="158"/>
      <c r="B134" s="137"/>
      <c r="C134" s="148"/>
      <c r="D134" s="164"/>
      <c r="E134" s="152"/>
      <c r="F134" s="137"/>
      <c r="G134" s="135"/>
      <c r="H134" s="136"/>
      <c r="I134" s="135"/>
      <c r="J134" s="135"/>
      <c r="K134" s="138"/>
      <c r="L134" s="145"/>
      <c r="M134" s="144"/>
      <c r="N134" s="51" t="s">
        <v>45</v>
      </c>
      <c r="O134" s="52">
        <v>0.25</v>
      </c>
      <c r="P134" s="52">
        <v>0.25</v>
      </c>
      <c r="Q134" s="52">
        <v>0.25</v>
      </c>
      <c r="R134" s="52">
        <v>0.4</v>
      </c>
      <c r="S134" s="53">
        <f>SUM(O134:O134)*M133</f>
        <v>0.2</v>
      </c>
      <c r="T134" s="53">
        <f>SUM(P134:P134)*M133</f>
        <v>0.2</v>
      </c>
      <c r="U134" s="53">
        <f t="shared" si="152"/>
        <v>0.2</v>
      </c>
      <c r="V134" s="53">
        <f>SUM(R134:R134)*M133</f>
        <v>0.32000000000000006</v>
      </c>
      <c r="W134" s="53">
        <f t="shared" si="169"/>
        <v>0.32000000000000006</v>
      </c>
      <c r="X134" s="140"/>
      <c r="Y134" s="140"/>
      <c r="Z134" s="140"/>
      <c r="AA134" s="140"/>
      <c r="AB134" s="140"/>
      <c r="AC134" s="79"/>
      <c r="AD134" s="139"/>
      <c r="AE134" s="71"/>
      <c r="AF134" s="141"/>
      <c r="AG134" s="142"/>
      <c r="AH134" s="142"/>
      <c r="AI134" s="95"/>
      <c r="AJ134" s="135"/>
    </row>
    <row r="135" spans="1:36" ht="35.1" customHeight="1" x14ac:dyDescent="0.2">
      <c r="A135" s="158"/>
      <c r="B135" s="137"/>
      <c r="C135" s="148"/>
      <c r="D135" s="164"/>
      <c r="E135" s="152"/>
      <c r="F135" s="137"/>
      <c r="G135" s="135"/>
      <c r="H135" s="136"/>
      <c r="I135" s="135"/>
      <c r="J135" s="135"/>
      <c r="K135" s="138"/>
      <c r="L135" s="145" t="s">
        <v>191</v>
      </c>
      <c r="M135" s="144">
        <v>0.2</v>
      </c>
      <c r="N135" s="48" t="s">
        <v>41</v>
      </c>
      <c r="O135" s="49">
        <v>0</v>
      </c>
      <c r="P135" s="49">
        <v>0</v>
      </c>
      <c r="Q135" s="49">
        <v>0.5</v>
      </c>
      <c r="R135" s="49">
        <v>1</v>
      </c>
      <c r="S135" s="50">
        <f>SUM(O135:O135)*M135</f>
        <v>0</v>
      </c>
      <c r="T135" s="50">
        <f>SUM(P135:P135)*M135</f>
        <v>0</v>
      </c>
      <c r="U135" s="50">
        <f t="shared" si="150"/>
        <v>0.1</v>
      </c>
      <c r="V135" s="50">
        <f>SUM(R135:R135)*M135</f>
        <v>0.2</v>
      </c>
      <c r="W135" s="50">
        <f t="shared" si="169"/>
        <v>0.2</v>
      </c>
      <c r="X135" s="140"/>
      <c r="Y135" s="140"/>
      <c r="Z135" s="140"/>
      <c r="AA135" s="140"/>
      <c r="AB135" s="140"/>
      <c r="AC135" s="79"/>
      <c r="AD135" s="139"/>
      <c r="AE135" s="71" t="str">
        <f t="shared" ref="AE135" si="171">+IF(Q136&gt;Q135,"SUPERADA",IF(Q136=Q135,"EQUILIBRADA",IF(Q136&lt;Q135,"PARA MEJORAR")))</f>
        <v>PARA MEJORAR</v>
      </c>
      <c r="AF135" s="141"/>
      <c r="AG135" s="142"/>
      <c r="AH135" s="142"/>
      <c r="AI135" s="95"/>
      <c r="AJ135" s="135"/>
    </row>
    <row r="136" spans="1:36" ht="35.1" customHeight="1" x14ac:dyDescent="0.2">
      <c r="A136" s="158"/>
      <c r="B136" s="137"/>
      <c r="C136" s="148"/>
      <c r="D136" s="164"/>
      <c r="E136" s="152"/>
      <c r="F136" s="137"/>
      <c r="G136" s="135"/>
      <c r="H136" s="136"/>
      <c r="I136" s="135"/>
      <c r="J136" s="135"/>
      <c r="K136" s="138"/>
      <c r="L136" s="145"/>
      <c r="M136" s="144"/>
      <c r="N136" s="51" t="s">
        <v>45</v>
      </c>
      <c r="O136" s="52">
        <v>0</v>
      </c>
      <c r="P136" s="52">
        <v>0</v>
      </c>
      <c r="Q136" s="52">
        <v>0</v>
      </c>
      <c r="R136" s="52">
        <v>0</v>
      </c>
      <c r="S136" s="53">
        <f>SUM(O136:O136)*M135</f>
        <v>0</v>
      </c>
      <c r="T136" s="53">
        <f>SUM(P136:P136)*M135</f>
        <v>0</v>
      </c>
      <c r="U136" s="53">
        <f t="shared" si="152"/>
        <v>0</v>
      </c>
      <c r="V136" s="53">
        <f>SUM(R136:R136)*M135</f>
        <v>0</v>
      </c>
      <c r="W136" s="53">
        <f t="shared" si="169"/>
        <v>0</v>
      </c>
      <c r="X136" s="140"/>
      <c r="Y136" s="140"/>
      <c r="Z136" s="140"/>
      <c r="AA136" s="140"/>
      <c r="AB136" s="140"/>
      <c r="AC136" s="79"/>
      <c r="AD136" s="139"/>
      <c r="AE136" s="71"/>
      <c r="AF136" s="141"/>
      <c r="AG136" s="142"/>
      <c r="AH136" s="142"/>
      <c r="AI136" s="95"/>
      <c r="AJ136" s="135"/>
    </row>
    <row r="137" spans="1:36" ht="35.1" customHeight="1" x14ac:dyDescent="0.2">
      <c r="A137" s="158"/>
      <c r="B137" s="137"/>
      <c r="C137" s="148"/>
      <c r="D137" s="164"/>
      <c r="E137" s="152"/>
      <c r="F137" s="137"/>
      <c r="G137" s="135" t="s">
        <v>192</v>
      </c>
      <c r="H137" s="136">
        <v>19</v>
      </c>
      <c r="I137" s="135" t="s">
        <v>193</v>
      </c>
      <c r="J137" s="137" t="s">
        <v>194</v>
      </c>
      <c r="K137" s="138">
        <f>AA137</f>
        <v>0.7</v>
      </c>
      <c r="L137" s="145" t="s">
        <v>195</v>
      </c>
      <c r="M137" s="146">
        <v>0.2</v>
      </c>
      <c r="N137" s="48" t="s">
        <v>41</v>
      </c>
      <c r="O137" s="49">
        <v>1</v>
      </c>
      <c r="P137" s="49">
        <v>1</v>
      </c>
      <c r="Q137" s="49">
        <v>1</v>
      </c>
      <c r="R137" s="49">
        <v>1</v>
      </c>
      <c r="S137" s="50">
        <f>SUM(O137:O137)*M137</f>
        <v>0.2</v>
      </c>
      <c r="T137" s="50">
        <f>SUM(P137:P137)*M137</f>
        <v>0.2</v>
      </c>
      <c r="U137" s="50">
        <f t="shared" si="150"/>
        <v>0.2</v>
      </c>
      <c r="V137" s="50">
        <f>SUM(R137:R137)*M137</f>
        <v>0.2</v>
      </c>
      <c r="W137" s="50">
        <f t="shared" si="169"/>
        <v>0.2</v>
      </c>
      <c r="X137" s="140">
        <f>+S138+S140+S144</f>
        <v>0.2</v>
      </c>
      <c r="Y137" s="140">
        <f>+T138+T140+T144</f>
        <v>0.4</v>
      </c>
      <c r="Z137" s="140">
        <f>+U138+U140+U144</f>
        <v>0.61</v>
      </c>
      <c r="AA137" s="140">
        <f>+V138+V140+V144</f>
        <v>0.7</v>
      </c>
      <c r="AB137" s="140">
        <f>MAX(X137:AA144)</f>
        <v>0.7</v>
      </c>
      <c r="AC137" s="79"/>
      <c r="AD137" s="143" t="s">
        <v>196</v>
      </c>
      <c r="AE137" s="71" t="str">
        <f t="shared" ref="AE137" si="172">+IF(Q138&gt;Q137,"SUPERADA",IF(Q138=Q137,"EQUILIBRADA",IF(Q138&lt;Q137,"PARA MEJORAR")))</f>
        <v>EQUILIBRADA</v>
      </c>
      <c r="AF137" s="140" t="str">
        <f>IF(COUNTIF(AE137:AE144,"PARA MEJORAR")&gt;1,"PARA MEJORAR","BIEN")</f>
        <v>BIEN</v>
      </c>
      <c r="AG137" s="142"/>
      <c r="AH137" s="142"/>
      <c r="AI137" s="95"/>
      <c r="AJ137" s="135"/>
    </row>
    <row r="138" spans="1:36" ht="35.1" customHeight="1" x14ac:dyDescent="0.2">
      <c r="A138" s="158"/>
      <c r="B138" s="137"/>
      <c r="C138" s="148"/>
      <c r="D138" s="164"/>
      <c r="E138" s="152"/>
      <c r="F138" s="137"/>
      <c r="G138" s="135"/>
      <c r="H138" s="136"/>
      <c r="I138" s="135"/>
      <c r="J138" s="137"/>
      <c r="K138" s="138"/>
      <c r="L138" s="145"/>
      <c r="M138" s="146"/>
      <c r="N138" s="51" t="s">
        <v>45</v>
      </c>
      <c r="O138" s="52">
        <v>0.9</v>
      </c>
      <c r="P138" s="52">
        <v>1</v>
      </c>
      <c r="Q138" s="52">
        <v>1</v>
      </c>
      <c r="R138" s="52">
        <v>1</v>
      </c>
      <c r="S138" s="53">
        <f>SUM(O138:O138)*M137</f>
        <v>0.18000000000000002</v>
      </c>
      <c r="T138" s="53">
        <f>SUM(P138:P138)*M137</f>
        <v>0.2</v>
      </c>
      <c r="U138" s="53">
        <f t="shared" si="152"/>
        <v>0.2</v>
      </c>
      <c r="V138" s="53">
        <f>SUM(R138:R138)*M137</f>
        <v>0.2</v>
      </c>
      <c r="W138" s="53">
        <f t="shared" si="169"/>
        <v>0.2</v>
      </c>
      <c r="X138" s="140"/>
      <c r="Y138" s="140"/>
      <c r="Z138" s="140"/>
      <c r="AA138" s="140"/>
      <c r="AB138" s="140"/>
      <c r="AC138" s="79"/>
      <c r="AD138" s="143"/>
      <c r="AE138" s="71"/>
      <c r="AF138" s="141"/>
      <c r="AG138" s="142"/>
      <c r="AH138" s="142"/>
      <c r="AI138" s="95"/>
      <c r="AJ138" s="135"/>
    </row>
    <row r="139" spans="1:36" ht="35.1" customHeight="1" x14ac:dyDescent="0.2">
      <c r="A139" s="158"/>
      <c r="B139" s="137"/>
      <c r="C139" s="148"/>
      <c r="D139" s="164"/>
      <c r="E139" s="152"/>
      <c r="F139" s="137"/>
      <c r="G139" s="135"/>
      <c r="H139" s="136"/>
      <c r="I139" s="135"/>
      <c r="J139" s="137"/>
      <c r="K139" s="138"/>
      <c r="L139" s="145" t="s">
        <v>197</v>
      </c>
      <c r="M139" s="146">
        <v>0.2</v>
      </c>
      <c r="N139" s="48" t="s">
        <v>41</v>
      </c>
      <c r="O139" s="49">
        <v>0</v>
      </c>
      <c r="P139" s="49">
        <v>1</v>
      </c>
      <c r="Q139" s="49">
        <v>1</v>
      </c>
      <c r="R139" s="49">
        <v>1</v>
      </c>
      <c r="S139" s="50">
        <f>SUM(O139:O139)*M139</f>
        <v>0</v>
      </c>
      <c r="T139" s="50">
        <f>SUM(P139:P139)*M139</f>
        <v>0.2</v>
      </c>
      <c r="U139" s="50">
        <f t="shared" si="150"/>
        <v>0.2</v>
      </c>
      <c r="V139" s="50">
        <f>SUM(R139:R139)*M139</f>
        <v>0.2</v>
      </c>
      <c r="W139" s="50">
        <f t="shared" si="169"/>
        <v>0.2</v>
      </c>
      <c r="X139" s="140"/>
      <c r="Y139" s="140"/>
      <c r="Z139" s="140"/>
      <c r="AA139" s="140"/>
      <c r="AB139" s="140"/>
      <c r="AC139" s="79"/>
      <c r="AD139" s="143"/>
      <c r="AE139" s="71" t="str">
        <f t="shared" ref="AE139" si="173">+IF(Q140&gt;Q139,"SUPERADA",IF(Q140=Q139,"EQUILIBRADA",IF(Q140&lt;Q139,"PARA MEJORAR")))</f>
        <v>EQUILIBRADA</v>
      </c>
      <c r="AF139" s="141"/>
      <c r="AG139" s="142"/>
      <c r="AH139" s="142"/>
      <c r="AI139" s="95"/>
      <c r="AJ139" s="135"/>
    </row>
    <row r="140" spans="1:36" ht="35.1" customHeight="1" x14ac:dyDescent="0.2">
      <c r="A140" s="158"/>
      <c r="B140" s="137"/>
      <c r="C140" s="148"/>
      <c r="D140" s="164"/>
      <c r="E140" s="152"/>
      <c r="F140" s="137"/>
      <c r="G140" s="135"/>
      <c r="H140" s="136"/>
      <c r="I140" s="135"/>
      <c r="J140" s="137"/>
      <c r="K140" s="138"/>
      <c r="L140" s="145"/>
      <c r="M140" s="146"/>
      <c r="N140" s="51" t="s">
        <v>45</v>
      </c>
      <c r="O140" s="52">
        <v>0.1</v>
      </c>
      <c r="P140" s="52">
        <v>1</v>
      </c>
      <c r="Q140" s="52">
        <v>1</v>
      </c>
      <c r="R140" s="52">
        <v>1</v>
      </c>
      <c r="S140" s="53">
        <f>SUM(O140:O140)*M139</f>
        <v>2.0000000000000004E-2</v>
      </c>
      <c r="T140" s="53">
        <f>SUM(P140:P140)*M139</f>
        <v>0.2</v>
      </c>
      <c r="U140" s="53">
        <f t="shared" si="152"/>
        <v>0.2</v>
      </c>
      <c r="V140" s="53">
        <f>SUM(R140:R140)*M139</f>
        <v>0.2</v>
      </c>
      <c r="W140" s="53">
        <f t="shared" si="169"/>
        <v>0.2</v>
      </c>
      <c r="X140" s="140"/>
      <c r="Y140" s="140"/>
      <c r="Z140" s="140"/>
      <c r="AA140" s="140"/>
      <c r="AB140" s="140"/>
      <c r="AC140" s="79"/>
      <c r="AD140" s="143"/>
      <c r="AE140" s="71"/>
      <c r="AF140" s="141"/>
      <c r="AG140" s="142"/>
      <c r="AH140" s="142"/>
      <c r="AI140" s="95"/>
      <c r="AJ140" s="135"/>
    </row>
    <row r="141" spans="1:36" ht="35.1" customHeight="1" x14ac:dyDescent="0.2">
      <c r="A141" s="158"/>
      <c r="B141" s="137"/>
      <c r="C141" s="148"/>
      <c r="D141" s="164"/>
      <c r="E141" s="152"/>
      <c r="F141" s="137"/>
      <c r="G141" s="135"/>
      <c r="H141" s="136"/>
      <c r="I141" s="135"/>
      <c r="J141" s="137"/>
      <c r="K141" s="138"/>
      <c r="L141" s="145" t="s">
        <v>198</v>
      </c>
      <c r="M141" s="146">
        <v>0.3</v>
      </c>
      <c r="N141" s="48" t="s">
        <v>41</v>
      </c>
      <c r="O141" s="49">
        <v>0</v>
      </c>
      <c r="P141" s="49">
        <v>0.1</v>
      </c>
      <c r="Q141" s="49">
        <v>0.7</v>
      </c>
      <c r="R141" s="49">
        <v>1</v>
      </c>
      <c r="S141" s="50">
        <f>SUM(O141:O141)*M141</f>
        <v>0</v>
      </c>
      <c r="T141" s="50">
        <f>SUM(P141:P141)*M141</f>
        <v>0.03</v>
      </c>
      <c r="U141" s="50">
        <f t="shared" si="150"/>
        <v>0.21</v>
      </c>
      <c r="V141" s="50">
        <f>SUM(R141:R141)*M141</f>
        <v>0.3</v>
      </c>
      <c r="W141" s="50">
        <f t="shared" si="169"/>
        <v>0.3</v>
      </c>
      <c r="X141" s="140"/>
      <c r="Y141" s="140"/>
      <c r="Z141" s="140"/>
      <c r="AA141" s="140"/>
      <c r="AB141" s="140"/>
      <c r="AC141" s="79"/>
      <c r="AD141" s="143"/>
      <c r="AE141" s="71" t="str">
        <f t="shared" ref="AE141" si="174">+IF(Q142&gt;Q141,"SUPERADA",IF(Q142=Q141,"EQUILIBRADA",IF(Q142&lt;Q141,"PARA MEJORAR")))</f>
        <v>EQUILIBRADA</v>
      </c>
      <c r="AF141" s="141"/>
      <c r="AG141" s="142"/>
      <c r="AH141" s="142"/>
      <c r="AI141" s="95"/>
      <c r="AJ141" s="135"/>
    </row>
    <row r="142" spans="1:36" ht="35.1" customHeight="1" x14ac:dyDescent="0.2">
      <c r="A142" s="158"/>
      <c r="B142" s="137"/>
      <c r="C142" s="148"/>
      <c r="D142" s="164"/>
      <c r="E142" s="152"/>
      <c r="F142" s="137"/>
      <c r="G142" s="135"/>
      <c r="H142" s="136"/>
      <c r="I142" s="135"/>
      <c r="J142" s="137"/>
      <c r="K142" s="138"/>
      <c r="L142" s="145"/>
      <c r="M142" s="146"/>
      <c r="N142" s="51" t="s">
        <v>45</v>
      </c>
      <c r="O142" s="52">
        <v>0</v>
      </c>
      <c r="P142" s="52">
        <v>0</v>
      </c>
      <c r="Q142" s="52">
        <v>0.7</v>
      </c>
      <c r="R142" s="52">
        <v>1</v>
      </c>
      <c r="S142" s="53">
        <f>SUM(O142:O142)*M141</f>
        <v>0</v>
      </c>
      <c r="T142" s="53">
        <f>SUM(P142:P142)*M141</f>
        <v>0</v>
      </c>
      <c r="U142" s="53">
        <f t="shared" si="152"/>
        <v>0.21</v>
      </c>
      <c r="V142" s="53">
        <f>SUM(R142:R142)*M141</f>
        <v>0.3</v>
      </c>
      <c r="W142" s="53">
        <f t="shared" si="169"/>
        <v>0.3</v>
      </c>
      <c r="X142" s="140"/>
      <c r="Y142" s="140"/>
      <c r="Z142" s="140"/>
      <c r="AA142" s="140"/>
      <c r="AB142" s="140"/>
      <c r="AC142" s="79"/>
      <c r="AD142" s="143"/>
      <c r="AE142" s="71"/>
      <c r="AF142" s="141"/>
      <c r="AG142" s="142"/>
      <c r="AH142" s="142"/>
      <c r="AI142" s="95"/>
      <c r="AJ142" s="135"/>
    </row>
    <row r="143" spans="1:36" ht="35.1" customHeight="1" x14ac:dyDescent="0.2">
      <c r="A143" s="158"/>
      <c r="B143" s="137"/>
      <c r="C143" s="148"/>
      <c r="D143" s="164"/>
      <c r="E143" s="152"/>
      <c r="F143" s="137"/>
      <c r="G143" s="135"/>
      <c r="H143" s="136"/>
      <c r="I143" s="135"/>
      <c r="J143" s="137"/>
      <c r="K143" s="138"/>
      <c r="L143" s="145" t="s">
        <v>199</v>
      </c>
      <c r="M143" s="146">
        <v>0.3</v>
      </c>
      <c r="N143" s="48" t="s">
        <v>41</v>
      </c>
      <c r="O143" s="49">
        <v>0</v>
      </c>
      <c r="P143" s="49">
        <v>0</v>
      </c>
      <c r="Q143" s="49">
        <v>0.7</v>
      </c>
      <c r="R143" s="49">
        <v>1</v>
      </c>
      <c r="S143" s="50">
        <f>SUM(O143:O143)*M143</f>
        <v>0</v>
      </c>
      <c r="T143" s="50">
        <f>SUM(P143:P143)*M143</f>
        <v>0</v>
      </c>
      <c r="U143" s="50">
        <f t="shared" si="150"/>
        <v>0.21</v>
      </c>
      <c r="V143" s="50">
        <f>SUM(R143:R143)*M143</f>
        <v>0.3</v>
      </c>
      <c r="W143" s="50">
        <f t="shared" si="169"/>
        <v>0.3</v>
      </c>
      <c r="X143" s="140"/>
      <c r="Y143" s="140"/>
      <c r="Z143" s="140"/>
      <c r="AA143" s="140"/>
      <c r="AB143" s="140"/>
      <c r="AC143" s="79"/>
      <c r="AD143" s="143"/>
      <c r="AE143" s="71" t="str">
        <f t="shared" ref="AE143" si="175">+IF(Q144&gt;Q143,"SUPERADA",IF(Q144=Q143,"EQUILIBRADA",IF(Q144&lt;Q143,"PARA MEJORAR")))</f>
        <v>EQUILIBRADA</v>
      </c>
      <c r="AF143" s="141"/>
      <c r="AG143" s="142"/>
      <c r="AH143" s="142"/>
      <c r="AI143" s="95"/>
      <c r="AJ143" s="135"/>
    </row>
    <row r="144" spans="1:36" ht="35.1" customHeight="1" x14ac:dyDescent="0.2">
      <c r="A144" s="158"/>
      <c r="B144" s="137"/>
      <c r="C144" s="148"/>
      <c r="D144" s="164"/>
      <c r="E144" s="152"/>
      <c r="F144" s="137"/>
      <c r="G144" s="135"/>
      <c r="H144" s="136"/>
      <c r="I144" s="135"/>
      <c r="J144" s="137"/>
      <c r="K144" s="138"/>
      <c r="L144" s="145"/>
      <c r="M144" s="146"/>
      <c r="N144" s="51" t="s">
        <v>45</v>
      </c>
      <c r="O144" s="52">
        <v>0</v>
      </c>
      <c r="P144" s="52">
        <v>0</v>
      </c>
      <c r="Q144" s="52">
        <v>0.7</v>
      </c>
      <c r="R144" s="52">
        <v>1</v>
      </c>
      <c r="S144" s="53">
        <f>SUM(O144:O144)*M143</f>
        <v>0</v>
      </c>
      <c r="T144" s="53">
        <f>SUM(P144:P144)*M143</f>
        <v>0</v>
      </c>
      <c r="U144" s="53">
        <f t="shared" si="152"/>
        <v>0.21</v>
      </c>
      <c r="V144" s="53">
        <f>SUM(R144:R144)*M143</f>
        <v>0.3</v>
      </c>
      <c r="W144" s="53">
        <f t="shared" si="169"/>
        <v>0.3</v>
      </c>
      <c r="X144" s="140"/>
      <c r="Y144" s="140"/>
      <c r="Z144" s="140"/>
      <c r="AA144" s="140"/>
      <c r="AB144" s="140"/>
      <c r="AC144" s="79"/>
      <c r="AD144" s="143"/>
      <c r="AE144" s="71"/>
      <c r="AF144" s="141"/>
      <c r="AG144" s="142"/>
      <c r="AH144" s="142"/>
      <c r="AI144" s="95"/>
      <c r="AJ144" s="135"/>
    </row>
    <row r="145" spans="1:36" ht="35.1" customHeight="1" x14ac:dyDescent="0.2">
      <c r="A145" s="158"/>
      <c r="B145" s="137"/>
      <c r="C145" s="148">
        <v>9</v>
      </c>
      <c r="D145" s="150" t="s">
        <v>200</v>
      </c>
      <c r="E145" s="152">
        <v>10</v>
      </c>
      <c r="F145" s="137" t="s">
        <v>201</v>
      </c>
      <c r="G145" s="135" t="s">
        <v>202</v>
      </c>
      <c r="H145" s="136">
        <v>20</v>
      </c>
      <c r="I145" s="135" t="s">
        <v>203</v>
      </c>
      <c r="J145" s="137" t="s">
        <v>204</v>
      </c>
      <c r="K145" s="138">
        <f>AA145</f>
        <v>1</v>
      </c>
      <c r="L145" s="145" t="s">
        <v>205</v>
      </c>
      <c r="M145" s="146">
        <v>0.3</v>
      </c>
      <c r="N145" s="48" t="s">
        <v>41</v>
      </c>
      <c r="O145" s="49">
        <v>0.25</v>
      </c>
      <c r="P145" s="49">
        <v>0.5</v>
      </c>
      <c r="Q145" s="49">
        <v>0.75</v>
      </c>
      <c r="R145" s="49">
        <v>1</v>
      </c>
      <c r="S145" s="50">
        <f>SUM(O145:O145)*M145</f>
        <v>7.4999999999999997E-2</v>
      </c>
      <c r="T145" s="50">
        <f>SUM(P145:P145)*M145</f>
        <v>0.15</v>
      </c>
      <c r="U145" s="50">
        <f t="shared" si="150"/>
        <v>0.22499999999999998</v>
      </c>
      <c r="V145" s="50">
        <f>SUM(R145:R145)*M145</f>
        <v>0.3</v>
      </c>
      <c r="W145" s="50">
        <f t="shared" si="169"/>
        <v>0.3</v>
      </c>
      <c r="X145" s="140">
        <f>+S146+S148+S150</f>
        <v>0.13</v>
      </c>
      <c r="Y145" s="140">
        <f>+T146+T148+T150</f>
        <v>0.46</v>
      </c>
      <c r="Z145" s="140">
        <f>+U146+U148+U150</f>
        <v>0.75</v>
      </c>
      <c r="AA145" s="140">
        <f>+V146+V148+V150</f>
        <v>1</v>
      </c>
      <c r="AB145" s="140">
        <f>MAX(X145:AA150)</f>
        <v>1</v>
      </c>
      <c r="AC145" s="79" t="s">
        <v>206</v>
      </c>
      <c r="AD145" s="143" t="s">
        <v>207</v>
      </c>
      <c r="AE145" s="71" t="str">
        <f t="shared" ref="AE145" si="176">+IF(Q146&gt;Q145,"SUPERADA",IF(Q146=Q145,"EQUILIBRADA",IF(Q146&lt;Q145,"PARA MEJORAR")))</f>
        <v>EQUILIBRADA</v>
      </c>
      <c r="AF145" s="141" t="str">
        <f>IF(COUNTIF(AE145:AE150,"PARA MEJORAR")&gt;1,"PARA MEJORAR","BIEN")</f>
        <v>BIEN</v>
      </c>
      <c r="AG145" s="142" t="str">
        <f>IF(COUNTIF(AF145:AF150,"PARA MEJORAR")&gt;=1,"PARA MEJORAR","BIEN")</f>
        <v>BIEN</v>
      </c>
      <c r="AH145" s="142"/>
      <c r="AI145" s="95"/>
      <c r="AJ145" s="135"/>
    </row>
    <row r="146" spans="1:36" ht="35.1" customHeight="1" x14ac:dyDescent="0.2">
      <c r="A146" s="158"/>
      <c r="B146" s="137"/>
      <c r="C146" s="148"/>
      <c r="D146" s="151"/>
      <c r="E146" s="152"/>
      <c r="F146" s="137"/>
      <c r="G146" s="135"/>
      <c r="H146" s="136"/>
      <c r="I146" s="135"/>
      <c r="J146" s="137"/>
      <c r="K146" s="138"/>
      <c r="L146" s="145"/>
      <c r="M146" s="146"/>
      <c r="N146" s="51" t="s">
        <v>45</v>
      </c>
      <c r="O146" s="52">
        <v>0.1</v>
      </c>
      <c r="P146" s="52">
        <v>0.5</v>
      </c>
      <c r="Q146" s="52">
        <v>0.75</v>
      </c>
      <c r="R146" s="52">
        <v>1</v>
      </c>
      <c r="S146" s="53">
        <f>SUM(O146:O146)*M145</f>
        <v>0.03</v>
      </c>
      <c r="T146" s="53">
        <f>SUM(P146:P146)*M145</f>
        <v>0.15</v>
      </c>
      <c r="U146" s="53">
        <f t="shared" si="152"/>
        <v>0.22499999999999998</v>
      </c>
      <c r="V146" s="53">
        <f>SUM(R146:R146)*M145</f>
        <v>0.3</v>
      </c>
      <c r="W146" s="53">
        <f t="shared" si="169"/>
        <v>0.3</v>
      </c>
      <c r="X146" s="140"/>
      <c r="Y146" s="140"/>
      <c r="Z146" s="140"/>
      <c r="AA146" s="140"/>
      <c r="AB146" s="140"/>
      <c r="AC146" s="79"/>
      <c r="AD146" s="143"/>
      <c r="AE146" s="71"/>
      <c r="AF146" s="141"/>
      <c r="AG146" s="142"/>
      <c r="AH146" s="142"/>
      <c r="AI146" s="95"/>
      <c r="AJ146" s="135"/>
    </row>
    <row r="147" spans="1:36" ht="35.1" customHeight="1" x14ac:dyDescent="0.2">
      <c r="A147" s="158"/>
      <c r="B147" s="137"/>
      <c r="C147" s="148"/>
      <c r="D147" s="151"/>
      <c r="E147" s="152"/>
      <c r="F147" s="137"/>
      <c r="G147" s="135"/>
      <c r="H147" s="136"/>
      <c r="I147" s="135"/>
      <c r="J147" s="137"/>
      <c r="K147" s="138"/>
      <c r="L147" s="145" t="s">
        <v>208</v>
      </c>
      <c r="M147" s="146">
        <v>0.3</v>
      </c>
      <c r="N147" s="48" t="s">
        <v>41</v>
      </c>
      <c r="O147" s="49">
        <v>0.25</v>
      </c>
      <c r="P147" s="49">
        <v>0.5</v>
      </c>
      <c r="Q147" s="49">
        <v>0.75</v>
      </c>
      <c r="R147" s="49">
        <v>1</v>
      </c>
      <c r="S147" s="50">
        <f>SUM(O147:O147)*M147</f>
        <v>7.4999999999999997E-2</v>
      </c>
      <c r="T147" s="50">
        <f>SUM(P147:P147)*M147</f>
        <v>0.15</v>
      </c>
      <c r="U147" s="50">
        <f t="shared" si="150"/>
        <v>0.22499999999999998</v>
      </c>
      <c r="V147" s="50">
        <f>SUM(R147:R147)*M147</f>
        <v>0.3</v>
      </c>
      <c r="W147" s="50">
        <f t="shared" si="169"/>
        <v>0.3</v>
      </c>
      <c r="X147" s="140"/>
      <c r="Y147" s="140"/>
      <c r="Z147" s="140"/>
      <c r="AA147" s="140"/>
      <c r="AB147" s="140"/>
      <c r="AC147" s="79"/>
      <c r="AD147" s="143"/>
      <c r="AE147" s="71" t="str">
        <f t="shared" ref="AE147" si="177">+IF(Q148&gt;Q147,"SUPERADA",IF(Q148=Q147,"EQUILIBRADA",IF(Q148&lt;Q147,"PARA MEJORAR")))</f>
        <v>EQUILIBRADA</v>
      </c>
      <c r="AF147" s="141"/>
      <c r="AG147" s="142"/>
      <c r="AH147" s="142"/>
      <c r="AI147" s="95"/>
      <c r="AJ147" s="135"/>
    </row>
    <row r="148" spans="1:36" ht="35.1" customHeight="1" x14ac:dyDescent="0.2">
      <c r="A148" s="158"/>
      <c r="B148" s="137"/>
      <c r="C148" s="148"/>
      <c r="D148" s="151"/>
      <c r="E148" s="152"/>
      <c r="F148" s="137"/>
      <c r="G148" s="135"/>
      <c r="H148" s="136"/>
      <c r="I148" s="135"/>
      <c r="J148" s="137"/>
      <c r="K148" s="138"/>
      <c r="L148" s="145"/>
      <c r="M148" s="146"/>
      <c r="N148" s="51" t="s">
        <v>45</v>
      </c>
      <c r="O148" s="52">
        <v>0</v>
      </c>
      <c r="P148" s="52">
        <v>0.5</v>
      </c>
      <c r="Q148" s="52">
        <v>0.75</v>
      </c>
      <c r="R148" s="52">
        <v>1</v>
      </c>
      <c r="S148" s="53">
        <f>SUM(O148:O148)*M147</f>
        <v>0</v>
      </c>
      <c r="T148" s="53">
        <f>SUM(P148:P148)*M147</f>
        <v>0.15</v>
      </c>
      <c r="U148" s="53">
        <f t="shared" si="152"/>
        <v>0.22499999999999998</v>
      </c>
      <c r="V148" s="53">
        <f>SUM(R148:R148)*M147</f>
        <v>0.3</v>
      </c>
      <c r="W148" s="53">
        <f t="shared" si="169"/>
        <v>0.3</v>
      </c>
      <c r="X148" s="140"/>
      <c r="Y148" s="140"/>
      <c r="Z148" s="140"/>
      <c r="AA148" s="140"/>
      <c r="AB148" s="140"/>
      <c r="AC148" s="79"/>
      <c r="AD148" s="143"/>
      <c r="AE148" s="71"/>
      <c r="AF148" s="141"/>
      <c r="AG148" s="142"/>
      <c r="AH148" s="142"/>
      <c r="AI148" s="95"/>
      <c r="AJ148" s="135"/>
    </row>
    <row r="149" spans="1:36" ht="35.1" customHeight="1" x14ac:dyDescent="0.2">
      <c r="A149" s="158"/>
      <c r="B149" s="137"/>
      <c r="C149" s="148"/>
      <c r="D149" s="151"/>
      <c r="E149" s="152"/>
      <c r="F149" s="137"/>
      <c r="G149" s="135"/>
      <c r="H149" s="136"/>
      <c r="I149" s="135"/>
      <c r="J149" s="137"/>
      <c r="K149" s="138"/>
      <c r="L149" s="145" t="s">
        <v>209</v>
      </c>
      <c r="M149" s="146">
        <v>0.4</v>
      </c>
      <c r="N149" s="48" t="s">
        <v>41</v>
      </c>
      <c r="O149" s="49">
        <v>0.25</v>
      </c>
      <c r="P149" s="49">
        <v>0.5</v>
      </c>
      <c r="Q149" s="49">
        <v>0.75</v>
      </c>
      <c r="R149" s="49">
        <v>1</v>
      </c>
      <c r="S149" s="50">
        <f>SUM(O149:O149)*M149</f>
        <v>0.1</v>
      </c>
      <c r="T149" s="50">
        <f>SUM(P149:P149)*M149</f>
        <v>0.2</v>
      </c>
      <c r="U149" s="50">
        <f t="shared" si="150"/>
        <v>0.30000000000000004</v>
      </c>
      <c r="V149" s="50">
        <f>SUM(R149:R149)*M149</f>
        <v>0.4</v>
      </c>
      <c r="W149" s="50">
        <f t="shared" si="169"/>
        <v>0.4</v>
      </c>
      <c r="X149" s="140"/>
      <c r="Y149" s="140"/>
      <c r="Z149" s="140"/>
      <c r="AA149" s="140"/>
      <c r="AB149" s="140"/>
      <c r="AC149" s="79"/>
      <c r="AD149" s="143"/>
      <c r="AE149" s="71" t="str">
        <f t="shared" ref="AE149" si="178">+IF(Q150&gt;Q149,"SUPERADA",IF(Q150=Q149,"EQUILIBRADA",IF(Q150&lt;Q149,"PARA MEJORAR")))</f>
        <v>EQUILIBRADA</v>
      </c>
      <c r="AF149" s="141"/>
      <c r="AG149" s="142"/>
      <c r="AH149" s="142"/>
      <c r="AI149" s="95"/>
      <c r="AJ149" s="135"/>
    </row>
    <row r="150" spans="1:36" ht="35.1" customHeight="1" x14ac:dyDescent="0.2">
      <c r="A150" s="158"/>
      <c r="B150" s="137"/>
      <c r="C150" s="148"/>
      <c r="D150" s="151"/>
      <c r="E150" s="152"/>
      <c r="F150" s="137"/>
      <c r="G150" s="135"/>
      <c r="H150" s="136"/>
      <c r="I150" s="135"/>
      <c r="J150" s="137"/>
      <c r="K150" s="138"/>
      <c r="L150" s="145"/>
      <c r="M150" s="146"/>
      <c r="N150" s="51" t="s">
        <v>45</v>
      </c>
      <c r="O150" s="52">
        <v>0.25</v>
      </c>
      <c r="P150" s="52">
        <v>0.4</v>
      </c>
      <c r="Q150" s="52">
        <v>0.75</v>
      </c>
      <c r="R150" s="52">
        <v>1</v>
      </c>
      <c r="S150" s="53">
        <f>SUM(O150:O150)*M149</f>
        <v>0.1</v>
      </c>
      <c r="T150" s="53">
        <f>SUM(P150:P150)*M149</f>
        <v>0.16000000000000003</v>
      </c>
      <c r="U150" s="53">
        <f t="shared" si="152"/>
        <v>0.30000000000000004</v>
      </c>
      <c r="V150" s="53">
        <f>SUM(R150:R150)*M149</f>
        <v>0.4</v>
      </c>
      <c r="W150" s="53">
        <f t="shared" si="169"/>
        <v>0.4</v>
      </c>
      <c r="X150" s="140"/>
      <c r="Y150" s="140"/>
      <c r="Z150" s="140"/>
      <c r="AA150" s="140"/>
      <c r="AB150" s="140"/>
      <c r="AC150" s="79"/>
      <c r="AD150" s="143"/>
      <c r="AE150" s="71"/>
      <c r="AF150" s="141"/>
      <c r="AG150" s="142"/>
      <c r="AH150" s="142"/>
      <c r="AI150" s="95"/>
      <c r="AJ150" s="135"/>
    </row>
    <row r="151" spans="1:36" ht="35.1" customHeight="1" x14ac:dyDescent="0.2">
      <c r="A151" s="158"/>
      <c r="B151" s="137"/>
      <c r="C151" s="148">
        <v>10</v>
      </c>
      <c r="D151" s="137" t="s">
        <v>210</v>
      </c>
      <c r="E151" s="149">
        <v>11</v>
      </c>
      <c r="F151" s="137" t="s">
        <v>211</v>
      </c>
      <c r="G151" s="135" t="s">
        <v>212</v>
      </c>
      <c r="H151" s="136">
        <v>21</v>
      </c>
      <c r="I151" s="137" t="s">
        <v>213</v>
      </c>
      <c r="J151" s="137" t="s">
        <v>214</v>
      </c>
      <c r="K151" s="138">
        <f>AA151</f>
        <v>0.9</v>
      </c>
      <c r="L151" s="145" t="s">
        <v>215</v>
      </c>
      <c r="M151" s="144">
        <v>0.4</v>
      </c>
      <c r="N151" s="48" t="s">
        <v>41</v>
      </c>
      <c r="O151" s="49">
        <v>0.2</v>
      </c>
      <c r="P151" s="49">
        <v>0.4</v>
      </c>
      <c r="Q151" s="49">
        <v>0.8</v>
      </c>
      <c r="R151" s="49">
        <v>1</v>
      </c>
      <c r="S151" s="50">
        <f>SUM(O151:O151)*M151</f>
        <v>8.0000000000000016E-2</v>
      </c>
      <c r="T151" s="50">
        <f>SUM(P151:P151)*M151</f>
        <v>0.16000000000000003</v>
      </c>
      <c r="U151" s="50">
        <f t="shared" si="150"/>
        <v>0.32000000000000006</v>
      </c>
      <c r="V151" s="50">
        <f>SUM(R151:R151)*M151</f>
        <v>0.4</v>
      </c>
      <c r="W151" s="50">
        <f t="shared" si="169"/>
        <v>0.4</v>
      </c>
      <c r="X151" s="140">
        <f>+S152+S154+S156</f>
        <v>0.16000000000000003</v>
      </c>
      <c r="Y151" s="140">
        <f>+T152+T154+T156</f>
        <v>0.42000000000000004</v>
      </c>
      <c r="Z151" s="140">
        <f>+U152+U154+U156</f>
        <v>0.7400000000000001</v>
      </c>
      <c r="AA151" s="140">
        <f>+V152+V154+V156</f>
        <v>0.9</v>
      </c>
      <c r="AB151" s="140">
        <f>MAX(X151:AA156)</f>
        <v>0.9</v>
      </c>
      <c r="AC151" s="79" t="s">
        <v>188</v>
      </c>
      <c r="AD151" s="143" t="s">
        <v>216</v>
      </c>
      <c r="AE151" s="71" t="str">
        <f t="shared" ref="AE151" si="179">+IF(Q152&gt;Q151,"SUPERADA",IF(Q152=Q151,"EQUILIBRADA",IF(Q152&lt;Q151,"PARA MEJORAR")))</f>
        <v>EQUILIBRADA</v>
      </c>
      <c r="AF151" s="141" t="str">
        <f>IF(COUNTIF(AE151:AE156,"PARA MEJORAR")&gt;1,"PARA MEJORAR","BIEN")</f>
        <v>BIEN</v>
      </c>
      <c r="AG151" s="142" t="str">
        <f>IF(COUNTIF(AF151:AF156,"PARA MEJORAR")&gt;=1,"PARA MEJORAR","BIEN")</f>
        <v>BIEN</v>
      </c>
      <c r="AH151" s="142"/>
      <c r="AI151" s="95"/>
      <c r="AJ151" s="135"/>
    </row>
    <row r="152" spans="1:36" ht="35.1" customHeight="1" x14ac:dyDescent="0.2">
      <c r="A152" s="158"/>
      <c r="B152" s="137"/>
      <c r="C152" s="148"/>
      <c r="D152" s="137"/>
      <c r="E152" s="149"/>
      <c r="F152" s="137"/>
      <c r="G152" s="135"/>
      <c r="H152" s="136"/>
      <c r="I152" s="137"/>
      <c r="J152" s="137"/>
      <c r="K152" s="138"/>
      <c r="L152" s="145"/>
      <c r="M152" s="144"/>
      <c r="N152" s="51" t="s">
        <v>45</v>
      </c>
      <c r="O152" s="52">
        <v>0.2</v>
      </c>
      <c r="P152" s="52">
        <v>0.4</v>
      </c>
      <c r="Q152" s="52">
        <v>0.8</v>
      </c>
      <c r="R152" s="52">
        <v>1</v>
      </c>
      <c r="S152" s="53">
        <f>SUM(O152:O152)*M151</f>
        <v>8.0000000000000016E-2</v>
      </c>
      <c r="T152" s="53">
        <f>SUM(P152:P152)*M151</f>
        <v>0.16000000000000003</v>
      </c>
      <c r="U152" s="53">
        <f t="shared" si="152"/>
        <v>0.32000000000000006</v>
      </c>
      <c r="V152" s="53">
        <f>SUM(R152:R152)*M151</f>
        <v>0.4</v>
      </c>
      <c r="W152" s="53">
        <f t="shared" si="169"/>
        <v>0.4</v>
      </c>
      <c r="X152" s="140"/>
      <c r="Y152" s="140"/>
      <c r="Z152" s="140"/>
      <c r="AA152" s="140"/>
      <c r="AB152" s="140"/>
      <c r="AC152" s="79"/>
      <c r="AD152" s="143"/>
      <c r="AE152" s="71"/>
      <c r="AF152" s="141"/>
      <c r="AG152" s="142"/>
      <c r="AH152" s="142"/>
      <c r="AI152" s="95"/>
      <c r="AJ152" s="135"/>
    </row>
    <row r="153" spans="1:36" ht="35.1" customHeight="1" x14ac:dyDescent="0.2">
      <c r="A153" s="158"/>
      <c r="B153" s="137"/>
      <c r="C153" s="148"/>
      <c r="D153" s="137"/>
      <c r="E153" s="149"/>
      <c r="F153" s="137"/>
      <c r="G153" s="135"/>
      <c r="H153" s="136"/>
      <c r="I153" s="137"/>
      <c r="J153" s="137"/>
      <c r="K153" s="138"/>
      <c r="L153" s="145" t="s">
        <v>217</v>
      </c>
      <c r="M153" s="144">
        <v>0.4</v>
      </c>
      <c r="N153" s="48" t="s">
        <v>41</v>
      </c>
      <c r="O153" s="49">
        <v>0.2</v>
      </c>
      <c r="P153" s="49">
        <v>0.4</v>
      </c>
      <c r="Q153" s="49">
        <v>0.8</v>
      </c>
      <c r="R153" s="49">
        <v>1</v>
      </c>
      <c r="S153" s="50">
        <f>SUM(O153:O153)*M153</f>
        <v>8.0000000000000016E-2</v>
      </c>
      <c r="T153" s="50">
        <f>SUM(P153:P153)*M153</f>
        <v>0.16000000000000003</v>
      </c>
      <c r="U153" s="50">
        <f t="shared" si="150"/>
        <v>0.32000000000000006</v>
      </c>
      <c r="V153" s="50">
        <f>SUM(R153:R153)*M153</f>
        <v>0.4</v>
      </c>
      <c r="W153" s="50">
        <f t="shared" si="169"/>
        <v>0.4</v>
      </c>
      <c r="X153" s="140"/>
      <c r="Y153" s="140"/>
      <c r="Z153" s="140"/>
      <c r="AA153" s="140"/>
      <c r="AB153" s="140"/>
      <c r="AC153" s="79"/>
      <c r="AD153" s="143"/>
      <c r="AE153" s="71" t="str">
        <f t="shared" ref="AE153" si="180">+IF(Q154&gt;Q153,"SUPERADA",IF(Q154=Q153,"EQUILIBRADA",IF(Q154&lt;Q153,"PARA MEJORAR")))</f>
        <v>EQUILIBRADA</v>
      </c>
      <c r="AF153" s="141"/>
      <c r="AG153" s="142"/>
      <c r="AH153" s="142"/>
      <c r="AI153" s="95"/>
      <c r="AJ153" s="135"/>
    </row>
    <row r="154" spans="1:36" ht="35.1" customHeight="1" x14ac:dyDescent="0.2">
      <c r="A154" s="158"/>
      <c r="B154" s="137"/>
      <c r="C154" s="148"/>
      <c r="D154" s="137"/>
      <c r="E154" s="149"/>
      <c r="F154" s="137"/>
      <c r="G154" s="135"/>
      <c r="H154" s="136"/>
      <c r="I154" s="137"/>
      <c r="J154" s="137"/>
      <c r="K154" s="138"/>
      <c r="L154" s="145"/>
      <c r="M154" s="144"/>
      <c r="N154" s="51" t="s">
        <v>45</v>
      </c>
      <c r="O154" s="52">
        <v>0.2</v>
      </c>
      <c r="P154" s="52">
        <v>0.4</v>
      </c>
      <c r="Q154" s="52">
        <v>0.8</v>
      </c>
      <c r="R154" s="52">
        <v>1</v>
      </c>
      <c r="S154" s="53">
        <f>SUM(O154:O154)*M153</f>
        <v>8.0000000000000016E-2</v>
      </c>
      <c r="T154" s="53">
        <f>SUM(P154:P154)*M153</f>
        <v>0.16000000000000003</v>
      </c>
      <c r="U154" s="53">
        <f t="shared" si="152"/>
        <v>0.32000000000000006</v>
      </c>
      <c r="V154" s="53">
        <f>SUM(R154:R154)*M153</f>
        <v>0.4</v>
      </c>
      <c r="W154" s="53">
        <f t="shared" si="169"/>
        <v>0.4</v>
      </c>
      <c r="X154" s="140"/>
      <c r="Y154" s="140"/>
      <c r="Z154" s="140"/>
      <c r="AA154" s="140"/>
      <c r="AB154" s="140"/>
      <c r="AC154" s="79"/>
      <c r="AD154" s="143"/>
      <c r="AE154" s="71"/>
      <c r="AF154" s="141"/>
      <c r="AG154" s="142"/>
      <c r="AH154" s="142"/>
      <c r="AI154" s="95"/>
      <c r="AJ154" s="135"/>
    </row>
    <row r="155" spans="1:36" ht="35.1" customHeight="1" x14ac:dyDescent="0.2">
      <c r="A155" s="158"/>
      <c r="B155" s="137"/>
      <c r="C155" s="148"/>
      <c r="D155" s="137"/>
      <c r="E155" s="149"/>
      <c r="F155" s="137"/>
      <c r="G155" s="135"/>
      <c r="H155" s="136"/>
      <c r="I155" s="137"/>
      <c r="J155" s="137"/>
      <c r="K155" s="138"/>
      <c r="L155" s="145" t="s">
        <v>218</v>
      </c>
      <c r="M155" s="144">
        <v>0.2</v>
      </c>
      <c r="N155" s="48" t="s">
        <v>41</v>
      </c>
      <c r="O155" s="49">
        <v>0</v>
      </c>
      <c r="P155" s="49">
        <v>0</v>
      </c>
      <c r="Q155" s="49">
        <v>1</v>
      </c>
      <c r="R155" s="49">
        <v>1</v>
      </c>
      <c r="S155" s="50">
        <f>SUM(O155:O155)*M155</f>
        <v>0</v>
      </c>
      <c r="T155" s="50">
        <f>SUM(P155:P155)*M155</f>
        <v>0</v>
      </c>
      <c r="U155" s="50">
        <f t="shared" si="150"/>
        <v>0.2</v>
      </c>
      <c r="V155" s="50">
        <f>SUM(R155:R155)*M155</f>
        <v>0.2</v>
      </c>
      <c r="W155" s="50">
        <f t="shared" si="169"/>
        <v>0.2</v>
      </c>
      <c r="X155" s="140"/>
      <c r="Y155" s="140"/>
      <c r="Z155" s="140"/>
      <c r="AA155" s="140"/>
      <c r="AB155" s="140"/>
      <c r="AC155" s="79"/>
      <c r="AD155" s="143"/>
      <c r="AE155" s="71" t="str">
        <f t="shared" ref="AE155" si="181">+IF(Q156&gt;Q155,"SUPERADA",IF(Q156=Q155,"EQUILIBRADA",IF(Q156&lt;Q155,"PARA MEJORAR")))</f>
        <v>PARA MEJORAR</v>
      </c>
      <c r="AF155" s="141"/>
      <c r="AG155" s="142"/>
      <c r="AH155" s="142"/>
      <c r="AI155" s="95"/>
      <c r="AJ155" s="135"/>
    </row>
    <row r="156" spans="1:36" ht="35.1" customHeight="1" x14ac:dyDescent="0.2">
      <c r="A156" s="158"/>
      <c r="B156" s="137"/>
      <c r="C156" s="148"/>
      <c r="D156" s="137"/>
      <c r="E156" s="149"/>
      <c r="F156" s="137"/>
      <c r="G156" s="135"/>
      <c r="H156" s="136"/>
      <c r="I156" s="137"/>
      <c r="J156" s="137"/>
      <c r="K156" s="138"/>
      <c r="L156" s="145"/>
      <c r="M156" s="144"/>
      <c r="N156" s="51" t="s">
        <v>45</v>
      </c>
      <c r="O156" s="52">
        <v>0</v>
      </c>
      <c r="P156" s="52">
        <v>0.5</v>
      </c>
      <c r="Q156" s="52">
        <v>0.5</v>
      </c>
      <c r="R156" s="52">
        <v>0.5</v>
      </c>
      <c r="S156" s="53">
        <f>SUM(O156:O156)*M155</f>
        <v>0</v>
      </c>
      <c r="T156" s="53">
        <f>SUM(P156:P156)*M155</f>
        <v>0.1</v>
      </c>
      <c r="U156" s="53">
        <f t="shared" si="152"/>
        <v>0.1</v>
      </c>
      <c r="V156" s="53">
        <f>SUM(R156:R156)*M155</f>
        <v>0.1</v>
      </c>
      <c r="W156" s="53">
        <f t="shared" si="169"/>
        <v>0.1</v>
      </c>
      <c r="X156" s="140"/>
      <c r="Y156" s="140"/>
      <c r="Z156" s="140"/>
      <c r="AA156" s="140"/>
      <c r="AB156" s="140"/>
      <c r="AC156" s="79"/>
      <c r="AD156" s="143"/>
      <c r="AE156" s="71"/>
      <c r="AF156" s="141"/>
      <c r="AG156" s="142"/>
      <c r="AH156" s="142"/>
      <c r="AI156" s="95"/>
      <c r="AJ156" s="135"/>
    </row>
    <row r="157" spans="1:36" ht="35.1" customHeight="1" x14ac:dyDescent="0.2">
      <c r="A157" s="158"/>
      <c r="B157" s="137"/>
      <c r="C157" s="148">
        <v>11</v>
      </c>
      <c r="D157" s="137" t="s">
        <v>219</v>
      </c>
      <c r="E157" s="149">
        <v>12</v>
      </c>
      <c r="F157" s="137" t="s">
        <v>220</v>
      </c>
      <c r="G157" s="135" t="s">
        <v>221</v>
      </c>
      <c r="H157" s="136">
        <v>22</v>
      </c>
      <c r="I157" s="135" t="s">
        <v>222</v>
      </c>
      <c r="J157" s="135" t="s">
        <v>223</v>
      </c>
      <c r="K157" s="138">
        <f>AA157</f>
        <v>1</v>
      </c>
      <c r="L157" s="145" t="s">
        <v>224</v>
      </c>
      <c r="M157" s="144">
        <v>0.2</v>
      </c>
      <c r="N157" s="48" t="s">
        <v>41</v>
      </c>
      <c r="O157" s="49">
        <v>0.5</v>
      </c>
      <c r="P157" s="49">
        <v>1</v>
      </c>
      <c r="Q157" s="49">
        <v>1</v>
      </c>
      <c r="R157" s="49">
        <v>1</v>
      </c>
      <c r="S157" s="50">
        <f>SUM(O157:O157)*M157</f>
        <v>0.1</v>
      </c>
      <c r="T157" s="50">
        <f>SUM(P157:P157)*M157</f>
        <v>0.2</v>
      </c>
      <c r="U157" s="50">
        <f t="shared" si="150"/>
        <v>0.2</v>
      </c>
      <c r="V157" s="50">
        <f>SUM(R157:R157)*M157</f>
        <v>0.2</v>
      </c>
      <c r="W157" s="50">
        <f t="shared" si="169"/>
        <v>0.2</v>
      </c>
      <c r="X157" s="140">
        <f>+S158+S160+S162</f>
        <v>0.30000000000000004</v>
      </c>
      <c r="Y157" s="140">
        <f>+T158+T160+T162</f>
        <v>0.8</v>
      </c>
      <c r="Z157" s="140">
        <f>+U158+U160+U162</f>
        <v>0.90000000000000013</v>
      </c>
      <c r="AA157" s="140">
        <f>+V158+V160+V162</f>
        <v>1</v>
      </c>
      <c r="AB157" s="140">
        <f>MAX(X157:AA162)</f>
        <v>1</v>
      </c>
      <c r="AC157" s="79" t="s">
        <v>206</v>
      </c>
      <c r="AD157" s="143" t="s">
        <v>225</v>
      </c>
      <c r="AE157" s="71" t="str">
        <f t="shared" ref="AE157" si="182">+IF(Q158&gt;Q157,"SUPERADA",IF(Q158=Q157,"EQUILIBRADA",IF(Q158&lt;Q157,"PARA MEJORAR")))</f>
        <v>EQUILIBRADA</v>
      </c>
      <c r="AF157" s="141" t="str">
        <f>IF(COUNTIF(AE157:AE162,"PARA MEJORAR")&gt;1,"PARA MEJORAR","BIEN")</f>
        <v>BIEN</v>
      </c>
      <c r="AG157" s="142" t="str">
        <f>IF(COUNTIF(AF157:AF162,"PARA MEJORAR")&gt;=1,"PARA MEJORAR","BIEN")</f>
        <v>BIEN</v>
      </c>
      <c r="AH157" s="142"/>
      <c r="AI157" s="95"/>
      <c r="AJ157" s="135"/>
    </row>
    <row r="158" spans="1:36" ht="35.1" customHeight="1" x14ac:dyDescent="0.2">
      <c r="A158" s="158"/>
      <c r="B158" s="137"/>
      <c r="C158" s="148"/>
      <c r="D158" s="137"/>
      <c r="E158" s="149"/>
      <c r="F158" s="137"/>
      <c r="G158" s="135"/>
      <c r="H158" s="136"/>
      <c r="I158" s="135"/>
      <c r="J158" s="135"/>
      <c r="K158" s="138"/>
      <c r="L158" s="145"/>
      <c r="M158" s="144"/>
      <c r="N158" s="51" t="s">
        <v>45</v>
      </c>
      <c r="O158" s="52">
        <v>0.5</v>
      </c>
      <c r="P158" s="52">
        <v>1</v>
      </c>
      <c r="Q158" s="52">
        <v>1</v>
      </c>
      <c r="R158" s="52">
        <v>1</v>
      </c>
      <c r="S158" s="53">
        <f>SUM(O158:O158)*M157</f>
        <v>0.1</v>
      </c>
      <c r="T158" s="53">
        <f>SUM(P158:P158)*M157</f>
        <v>0.2</v>
      </c>
      <c r="U158" s="53">
        <f t="shared" si="152"/>
        <v>0.2</v>
      </c>
      <c r="V158" s="53">
        <f>SUM(R158:R158)*M157</f>
        <v>0.2</v>
      </c>
      <c r="W158" s="53">
        <f t="shared" si="169"/>
        <v>0.2</v>
      </c>
      <c r="X158" s="140"/>
      <c r="Y158" s="140"/>
      <c r="Z158" s="140"/>
      <c r="AA158" s="140"/>
      <c r="AB158" s="140"/>
      <c r="AC158" s="79"/>
      <c r="AD158" s="143"/>
      <c r="AE158" s="71"/>
      <c r="AF158" s="141"/>
      <c r="AG158" s="142"/>
      <c r="AH158" s="142"/>
      <c r="AI158" s="95"/>
      <c r="AJ158" s="135"/>
    </row>
    <row r="159" spans="1:36" ht="35.1" customHeight="1" x14ac:dyDescent="0.2">
      <c r="A159" s="158"/>
      <c r="B159" s="137"/>
      <c r="C159" s="148"/>
      <c r="D159" s="137"/>
      <c r="E159" s="149"/>
      <c r="F159" s="137"/>
      <c r="G159" s="135"/>
      <c r="H159" s="136"/>
      <c r="I159" s="135"/>
      <c r="J159" s="135"/>
      <c r="K159" s="138"/>
      <c r="L159" s="145" t="s">
        <v>226</v>
      </c>
      <c r="M159" s="144">
        <v>0.4</v>
      </c>
      <c r="N159" s="48" t="s">
        <v>41</v>
      </c>
      <c r="O159" s="49">
        <v>0.25</v>
      </c>
      <c r="P159" s="49">
        <v>0.5</v>
      </c>
      <c r="Q159" s="49">
        <v>0.75</v>
      </c>
      <c r="R159" s="49">
        <v>1</v>
      </c>
      <c r="S159" s="50">
        <f>SUM(O159:O159)*M159</f>
        <v>0.1</v>
      </c>
      <c r="T159" s="50">
        <f>SUM(P159:P159)*M159</f>
        <v>0.2</v>
      </c>
      <c r="U159" s="50">
        <f t="shared" si="150"/>
        <v>0.30000000000000004</v>
      </c>
      <c r="V159" s="50">
        <f>SUM(R159:R159)*M159</f>
        <v>0.4</v>
      </c>
      <c r="W159" s="50">
        <f t="shared" si="169"/>
        <v>0.4</v>
      </c>
      <c r="X159" s="140"/>
      <c r="Y159" s="140"/>
      <c r="Z159" s="140"/>
      <c r="AA159" s="140"/>
      <c r="AB159" s="140"/>
      <c r="AC159" s="79"/>
      <c r="AD159" s="143"/>
      <c r="AE159" s="71" t="str">
        <f t="shared" ref="AE159" si="183">+IF(Q160&gt;Q159,"SUPERADA",IF(Q160=Q159,"EQUILIBRADA",IF(Q160&lt;Q159,"PARA MEJORAR")))</f>
        <v>SUPERADA</v>
      </c>
      <c r="AF159" s="141"/>
      <c r="AG159" s="142"/>
      <c r="AH159" s="142"/>
      <c r="AI159" s="95"/>
      <c r="AJ159" s="135"/>
    </row>
    <row r="160" spans="1:36" ht="35.1" customHeight="1" x14ac:dyDescent="0.2">
      <c r="A160" s="158"/>
      <c r="B160" s="137"/>
      <c r="C160" s="148"/>
      <c r="D160" s="137"/>
      <c r="E160" s="149"/>
      <c r="F160" s="137"/>
      <c r="G160" s="135"/>
      <c r="H160" s="136"/>
      <c r="I160" s="135"/>
      <c r="J160" s="135"/>
      <c r="K160" s="138"/>
      <c r="L160" s="145"/>
      <c r="M160" s="144"/>
      <c r="N160" s="51" t="s">
        <v>45</v>
      </c>
      <c r="O160" s="52">
        <v>0.25</v>
      </c>
      <c r="P160" s="52">
        <v>1</v>
      </c>
      <c r="Q160" s="52">
        <v>1</v>
      </c>
      <c r="R160" s="52">
        <v>1</v>
      </c>
      <c r="S160" s="53">
        <f>SUM(O160:O160)*M159</f>
        <v>0.1</v>
      </c>
      <c r="T160" s="53">
        <f>SUM(P160:P160)*M159</f>
        <v>0.4</v>
      </c>
      <c r="U160" s="53">
        <f t="shared" si="152"/>
        <v>0.4</v>
      </c>
      <c r="V160" s="53">
        <f>SUM(R160:R160)*M159</f>
        <v>0.4</v>
      </c>
      <c r="W160" s="53">
        <f t="shared" si="169"/>
        <v>0.4</v>
      </c>
      <c r="X160" s="140"/>
      <c r="Y160" s="140"/>
      <c r="Z160" s="140"/>
      <c r="AA160" s="140"/>
      <c r="AB160" s="140"/>
      <c r="AC160" s="79"/>
      <c r="AD160" s="143"/>
      <c r="AE160" s="71"/>
      <c r="AF160" s="141"/>
      <c r="AG160" s="142"/>
      <c r="AH160" s="142"/>
      <c r="AI160" s="95"/>
      <c r="AJ160" s="135"/>
    </row>
    <row r="161" spans="1:36" ht="35.1" customHeight="1" x14ac:dyDescent="0.2">
      <c r="A161" s="158"/>
      <c r="B161" s="137"/>
      <c r="C161" s="148"/>
      <c r="D161" s="137"/>
      <c r="E161" s="149"/>
      <c r="F161" s="137"/>
      <c r="G161" s="135"/>
      <c r="H161" s="136"/>
      <c r="I161" s="135"/>
      <c r="J161" s="135"/>
      <c r="K161" s="138"/>
      <c r="L161" s="145" t="s">
        <v>227</v>
      </c>
      <c r="M161" s="144">
        <v>0.4</v>
      </c>
      <c r="N161" s="48" t="s">
        <v>41</v>
      </c>
      <c r="O161" s="49">
        <v>0.25</v>
      </c>
      <c r="P161" s="49">
        <v>0.5</v>
      </c>
      <c r="Q161" s="49">
        <v>0.75</v>
      </c>
      <c r="R161" s="49">
        <v>1</v>
      </c>
      <c r="S161" s="50">
        <f>SUM(O161:O161)*M161</f>
        <v>0.1</v>
      </c>
      <c r="T161" s="50">
        <f>SUM(P161:P161)*M161</f>
        <v>0.2</v>
      </c>
      <c r="U161" s="50">
        <f t="shared" si="150"/>
        <v>0.30000000000000004</v>
      </c>
      <c r="V161" s="50">
        <f>SUM(R161:R161)*M161</f>
        <v>0.4</v>
      </c>
      <c r="W161" s="50">
        <f t="shared" si="169"/>
        <v>0.4</v>
      </c>
      <c r="X161" s="140"/>
      <c r="Y161" s="140"/>
      <c r="Z161" s="140"/>
      <c r="AA161" s="140"/>
      <c r="AB161" s="140"/>
      <c r="AC161" s="79"/>
      <c r="AD161" s="143"/>
      <c r="AE161" s="71" t="str">
        <f t="shared" ref="AE161" si="184">+IF(Q162&gt;Q161,"SUPERADA",IF(Q162=Q161,"EQUILIBRADA",IF(Q162&lt;Q161,"PARA MEJORAR")))</f>
        <v>EQUILIBRADA</v>
      </c>
      <c r="AF161" s="141"/>
      <c r="AG161" s="142"/>
      <c r="AH161" s="142"/>
      <c r="AI161" s="95"/>
      <c r="AJ161" s="135"/>
    </row>
    <row r="162" spans="1:36" ht="35.1" customHeight="1" x14ac:dyDescent="0.2">
      <c r="A162" s="158"/>
      <c r="B162" s="137"/>
      <c r="C162" s="148"/>
      <c r="D162" s="137"/>
      <c r="E162" s="149"/>
      <c r="F162" s="137"/>
      <c r="G162" s="135"/>
      <c r="H162" s="136"/>
      <c r="I162" s="135"/>
      <c r="J162" s="135"/>
      <c r="K162" s="138"/>
      <c r="L162" s="145"/>
      <c r="M162" s="144"/>
      <c r="N162" s="51" t="s">
        <v>45</v>
      </c>
      <c r="O162" s="52">
        <v>0.25</v>
      </c>
      <c r="P162" s="52">
        <v>0.5</v>
      </c>
      <c r="Q162" s="52">
        <v>0.75</v>
      </c>
      <c r="R162" s="52">
        <v>1</v>
      </c>
      <c r="S162" s="53">
        <f>SUM(O162:O162)*M161</f>
        <v>0.1</v>
      </c>
      <c r="T162" s="53">
        <f>SUM(P162:P162)*M161</f>
        <v>0.2</v>
      </c>
      <c r="U162" s="53">
        <f t="shared" si="152"/>
        <v>0.30000000000000004</v>
      </c>
      <c r="V162" s="53">
        <f>SUM(R162:R162)*M161</f>
        <v>0.4</v>
      </c>
      <c r="W162" s="53">
        <f t="shared" si="169"/>
        <v>0.4</v>
      </c>
      <c r="X162" s="140"/>
      <c r="Y162" s="140"/>
      <c r="Z162" s="140"/>
      <c r="AA162" s="140"/>
      <c r="AB162" s="140"/>
      <c r="AC162" s="79"/>
      <c r="AD162" s="143"/>
      <c r="AE162" s="71"/>
      <c r="AF162" s="141"/>
      <c r="AG162" s="142"/>
      <c r="AH162" s="142"/>
      <c r="AI162" s="95"/>
      <c r="AJ162" s="135"/>
    </row>
    <row r="163" spans="1:36" ht="35.1" customHeight="1" x14ac:dyDescent="0.2">
      <c r="A163" s="158"/>
      <c r="B163" s="137"/>
      <c r="C163" s="148">
        <v>12</v>
      </c>
      <c r="D163" s="147" t="s">
        <v>228</v>
      </c>
      <c r="E163" s="149">
        <v>13</v>
      </c>
      <c r="F163" s="147" t="s">
        <v>229</v>
      </c>
      <c r="G163" s="135" t="s">
        <v>230</v>
      </c>
      <c r="H163" s="136">
        <v>23</v>
      </c>
      <c r="I163" s="135" t="s">
        <v>231</v>
      </c>
      <c r="J163" s="135" t="s">
        <v>232</v>
      </c>
      <c r="K163" s="138">
        <f>AA163</f>
        <v>1</v>
      </c>
      <c r="L163" s="145" t="s">
        <v>233</v>
      </c>
      <c r="M163" s="144">
        <v>0.2</v>
      </c>
      <c r="N163" s="48" t="s">
        <v>41</v>
      </c>
      <c r="O163" s="49">
        <v>0.25</v>
      </c>
      <c r="P163" s="49">
        <v>1</v>
      </c>
      <c r="Q163" s="49">
        <v>1</v>
      </c>
      <c r="R163" s="49">
        <v>1</v>
      </c>
      <c r="S163" s="50">
        <f>SUM(O163:O163)*M163</f>
        <v>0.05</v>
      </c>
      <c r="T163" s="50">
        <f>SUM(P163:P163)*M163</f>
        <v>0.2</v>
      </c>
      <c r="U163" s="50">
        <f t="shared" si="150"/>
        <v>0.2</v>
      </c>
      <c r="V163" s="50">
        <f>SUM(R163:R163)*M163</f>
        <v>0.2</v>
      </c>
      <c r="W163" s="50">
        <f t="shared" si="169"/>
        <v>0.2</v>
      </c>
      <c r="X163" s="140">
        <f>+S164+S166+S168+S170</f>
        <v>0.22800000000000004</v>
      </c>
      <c r="Y163" s="140">
        <f>+T164+T166+T168+T170</f>
        <v>0.8</v>
      </c>
      <c r="Z163" s="140">
        <f>+U164+U166+U168+U170</f>
        <v>0.90000000000000013</v>
      </c>
      <c r="AA163" s="140">
        <f>+V164+V166+V168+V170</f>
        <v>1</v>
      </c>
      <c r="AB163" s="140">
        <f>MAX(X163:AA170)</f>
        <v>1</v>
      </c>
      <c r="AC163" s="79" t="s">
        <v>188</v>
      </c>
      <c r="AD163" s="143" t="s">
        <v>234</v>
      </c>
      <c r="AE163" s="71" t="str">
        <f t="shared" ref="AE163" si="185">+IF(Q164&gt;Q163,"SUPERADA",IF(Q164=Q163,"EQUILIBRADA",IF(Q164&lt;Q163,"PARA MEJORAR")))</f>
        <v>EQUILIBRADA</v>
      </c>
      <c r="AF163" s="141" t="str">
        <f>IF(COUNTIF(AE163:AE170,"PARA MEJORAR")&gt;1,"PARA MEJORAR","BIEN")</f>
        <v>BIEN</v>
      </c>
      <c r="AG163" s="153" t="str">
        <f>IF(COUNTIF(AF163:AF170,"PARA MEJORAR")&gt;=1,"PARA MEJORAR","BIEN")</f>
        <v>BIEN</v>
      </c>
      <c r="AH163" s="142"/>
      <c r="AI163" s="95"/>
      <c r="AJ163" s="135"/>
    </row>
    <row r="164" spans="1:36" ht="35.1" customHeight="1" x14ac:dyDescent="0.2">
      <c r="A164" s="158"/>
      <c r="B164" s="137"/>
      <c r="C164" s="148"/>
      <c r="D164" s="147"/>
      <c r="E164" s="149"/>
      <c r="F164" s="147"/>
      <c r="G164" s="135"/>
      <c r="H164" s="136"/>
      <c r="I164" s="135"/>
      <c r="J164" s="135"/>
      <c r="K164" s="138"/>
      <c r="L164" s="145"/>
      <c r="M164" s="144"/>
      <c r="N164" s="51" t="s">
        <v>45</v>
      </c>
      <c r="O164" s="52">
        <v>0.25</v>
      </c>
      <c r="P164" s="52">
        <v>1</v>
      </c>
      <c r="Q164" s="52">
        <v>1</v>
      </c>
      <c r="R164" s="52">
        <v>1</v>
      </c>
      <c r="S164" s="53">
        <f>SUM(O164:O164)*M163</f>
        <v>0.05</v>
      </c>
      <c r="T164" s="53">
        <f>SUM(P164:P164)*M163</f>
        <v>0.2</v>
      </c>
      <c r="U164" s="53">
        <f t="shared" si="152"/>
        <v>0.2</v>
      </c>
      <c r="V164" s="53">
        <f>SUM(R164:R164)*M163</f>
        <v>0.2</v>
      </c>
      <c r="W164" s="53">
        <f t="shared" si="169"/>
        <v>0.2</v>
      </c>
      <c r="X164" s="140"/>
      <c r="Y164" s="140"/>
      <c r="Z164" s="140"/>
      <c r="AA164" s="140"/>
      <c r="AB164" s="140"/>
      <c r="AC164" s="79"/>
      <c r="AD164" s="143"/>
      <c r="AE164" s="71"/>
      <c r="AF164" s="141"/>
      <c r="AG164" s="153"/>
      <c r="AH164" s="142"/>
      <c r="AI164" s="95"/>
      <c r="AJ164" s="135"/>
    </row>
    <row r="165" spans="1:36" ht="35.1" customHeight="1" x14ac:dyDescent="0.2">
      <c r="A165" s="158"/>
      <c r="B165" s="137"/>
      <c r="C165" s="148"/>
      <c r="D165" s="147"/>
      <c r="E165" s="149"/>
      <c r="F165" s="147"/>
      <c r="G165" s="135"/>
      <c r="H165" s="136"/>
      <c r="I165" s="135"/>
      <c r="J165" s="135"/>
      <c r="K165" s="138"/>
      <c r="L165" s="145" t="s">
        <v>235</v>
      </c>
      <c r="M165" s="144">
        <v>0.2</v>
      </c>
      <c r="N165" s="48" t="s">
        <v>41</v>
      </c>
      <c r="O165" s="49">
        <v>0</v>
      </c>
      <c r="P165" s="49">
        <v>0.2</v>
      </c>
      <c r="Q165" s="49">
        <v>0.6</v>
      </c>
      <c r="R165" s="49">
        <v>1</v>
      </c>
      <c r="S165" s="50">
        <f>SUM(O165:O165)*M165</f>
        <v>0</v>
      </c>
      <c r="T165" s="50">
        <f>SUM(P165:P165)*M165</f>
        <v>4.0000000000000008E-2</v>
      </c>
      <c r="U165" s="50">
        <f t="shared" si="150"/>
        <v>0.12</v>
      </c>
      <c r="V165" s="50">
        <f>SUM(R165:R165)*M165</f>
        <v>0.2</v>
      </c>
      <c r="W165" s="50">
        <f t="shared" si="169"/>
        <v>0.2</v>
      </c>
      <c r="X165" s="140"/>
      <c r="Y165" s="140"/>
      <c r="Z165" s="140"/>
      <c r="AA165" s="140"/>
      <c r="AB165" s="140"/>
      <c r="AC165" s="79"/>
      <c r="AD165" s="143"/>
      <c r="AE165" s="71" t="str">
        <f t="shared" ref="AE165" si="186">+IF(Q166&gt;Q165,"SUPERADA",IF(Q166=Q165,"EQUILIBRADA",IF(Q166&lt;Q165,"PARA MEJORAR")))</f>
        <v>SUPERADA</v>
      </c>
      <c r="AF165" s="141"/>
      <c r="AG165" s="153"/>
      <c r="AH165" s="142"/>
      <c r="AI165" s="95"/>
      <c r="AJ165" s="135"/>
    </row>
    <row r="166" spans="1:36" ht="35.1" customHeight="1" x14ac:dyDescent="0.2">
      <c r="A166" s="158"/>
      <c r="B166" s="137"/>
      <c r="C166" s="148"/>
      <c r="D166" s="147"/>
      <c r="E166" s="149"/>
      <c r="F166" s="147"/>
      <c r="G166" s="135"/>
      <c r="H166" s="136"/>
      <c r="I166" s="135"/>
      <c r="J166" s="135"/>
      <c r="K166" s="138"/>
      <c r="L166" s="145"/>
      <c r="M166" s="144"/>
      <c r="N166" s="51" t="s">
        <v>45</v>
      </c>
      <c r="O166" s="52">
        <v>0.2</v>
      </c>
      <c r="P166" s="52">
        <v>1</v>
      </c>
      <c r="Q166" s="52">
        <v>1</v>
      </c>
      <c r="R166" s="52">
        <v>1</v>
      </c>
      <c r="S166" s="53">
        <f>SUM(O166:O166)*M165</f>
        <v>4.0000000000000008E-2</v>
      </c>
      <c r="T166" s="53">
        <f>SUM(P166:P166)*M165</f>
        <v>0.2</v>
      </c>
      <c r="U166" s="53">
        <f t="shared" si="152"/>
        <v>0.2</v>
      </c>
      <c r="V166" s="53">
        <f>SUM(R166:R166)*M165</f>
        <v>0.2</v>
      </c>
      <c r="W166" s="53">
        <f t="shared" si="169"/>
        <v>0.2</v>
      </c>
      <c r="X166" s="140"/>
      <c r="Y166" s="140"/>
      <c r="Z166" s="140"/>
      <c r="AA166" s="140"/>
      <c r="AB166" s="140"/>
      <c r="AC166" s="79"/>
      <c r="AD166" s="143"/>
      <c r="AE166" s="71"/>
      <c r="AF166" s="141"/>
      <c r="AG166" s="153"/>
      <c r="AH166" s="142"/>
      <c r="AI166" s="95"/>
      <c r="AJ166" s="135"/>
    </row>
    <row r="167" spans="1:36" ht="35.1" customHeight="1" x14ac:dyDescent="0.2">
      <c r="A167" s="158"/>
      <c r="B167" s="137"/>
      <c r="C167" s="148"/>
      <c r="D167" s="147"/>
      <c r="E167" s="149"/>
      <c r="F167" s="147"/>
      <c r="G167" s="135"/>
      <c r="H167" s="136"/>
      <c r="I167" s="135"/>
      <c r="J167" s="135"/>
      <c r="K167" s="138"/>
      <c r="L167" s="145" t="s">
        <v>236</v>
      </c>
      <c r="M167" s="144">
        <v>0.2</v>
      </c>
      <c r="N167" s="48" t="s">
        <v>41</v>
      </c>
      <c r="O167" s="49">
        <v>0</v>
      </c>
      <c r="P167" s="49">
        <v>0</v>
      </c>
      <c r="Q167" s="49">
        <v>0</v>
      </c>
      <c r="R167" s="49">
        <v>1</v>
      </c>
      <c r="S167" s="50">
        <f>SUM(O167:O167)*M167</f>
        <v>0</v>
      </c>
      <c r="T167" s="50">
        <f>SUM(P167:P167)*M167</f>
        <v>0</v>
      </c>
      <c r="U167" s="50">
        <f t="shared" ref="U167:U229" si="187">SUM(Q167:Q167)*M167</f>
        <v>0</v>
      </c>
      <c r="V167" s="50">
        <f>SUM(R167:R167)*M167</f>
        <v>0.2</v>
      </c>
      <c r="W167" s="50">
        <f t="shared" si="169"/>
        <v>0.2</v>
      </c>
      <c r="X167" s="140"/>
      <c r="Y167" s="140"/>
      <c r="Z167" s="140"/>
      <c r="AA167" s="140"/>
      <c r="AB167" s="140"/>
      <c r="AC167" s="79"/>
      <c r="AD167" s="143"/>
      <c r="AE167" s="71" t="str">
        <f t="shared" ref="AE167" si="188">+IF(Q168&gt;Q167,"SUPERADA",IF(Q168=Q167,"EQUILIBRADA",IF(Q168&lt;Q167,"PARA MEJORAR")))</f>
        <v>SUPERADA</v>
      </c>
      <c r="AF167" s="141"/>
      <c r="AG167" s="153"/>
      <c r="AH167" s="142"/>
      <c r="AI167" s="95"/>
      <c r="AJ167" s="135"/>
    </row>
    <row r="168" spans="1:36" ht="35.1" customHeight="1" x14ac:dyDescent="0.2">
      <c r="A168" s="158"/>
      <c r="B168" s="137"/>
      <c r="C168" s="148"/>
      <c r="D168" s="147"/>
      <c r="E168" s="149"/>
      <c r="F168" s="147"/>
      <c r="G168" s="135"/>
      <c r="H168" s="136"/>
      <c r="I168" s="135"/>
      <c r="J168" s="135"/>
      <c r="K168" s="138"/>
      <c r="L168" s="145"/>
      <c r="M168" s="144"/>
      <c r="N168" s="51" t="s">
        <v>45</v>
      </c>
      <c r="O168" s="52">
        <v>0.23</v>
      </c>
      <c r="P168" s="52">
        <v>1</v>
      </c>
      <c r="Q168" s="52">
        <v>1</v>
      </c>
      <c r="R168" s="52">
        <v>1</v>
      </c>
      <c r="S168" s="53">
        <f>SUM(O168:O168)*M167</f>
        <v>4.6000000000000006E-2</v>
      </c>
      <c r="T168" s="53">
        <f>SUM(P168:P168)*M167</f>
        <v>0.2</v>
      </c>
      <c r="U168" s="53">
        <f t="shared" ref="U168:U230" si="189">SUM(Q168:Q168)*M167</f>
        <v>0.2</v>
      </c>
      <c r="V168" s="53">
        <f>SUM(R168:R168)*M167</f>
        <v>0.2</v>
      </c>
      <c r="W168" s="53">
        <f t="shared" si="169"/>
        <v>0.2</v>
      </c>
      <c r="X168" s="140"/>
      <c r="Y168" s="140"/>
      <c r="Z168" s="140"/>
      <c r="AA168" s="140"/>
      <c r="AB168" s="140"/>
      <c r="AC168" s="79"/>
      <c r="AD168" s="143"/>
      <c r="AE168" s="71"/>
      <c r="AF168" s="141"/>
      <c r="AG168" s="153"/>
      <c r="AH168" s="142"/>
      <c r="AI168" s="95"/>
      <c r="AJ168" s="135"/>
    </row>
    <row r="169" spans="1:36" ht="35.1" customHeight="1" x14ac:dyDescent="0.2">
      <c r="A169" s="158"/>
      <c r="B169" s="137"/>
      <c r="C169" s="148"/>
      <c r="D169" s="147"/>
      <c r="E169" s="149"/>
      <c r="F169" s="147"/>
      <c r="G169" s="135"/>
      <c r="H169" s="136"/>
      <c r="I169" s="135"/>
      <c r="J169" s="135"/>
      <c r="K169" s="138"/>
      <c r="L169" s="145" t="s">
        <v>237</v>
      </c>
      <c r="M169" s="144">
        <v>0.4</v>
      </c>
      <c r="N169" s="48" t="s">
        <v>41</v>
      </c>
      <c r="O169" s="49">
        <v>0</v>
      </c>
      <c r="P169" s="49">
        <v>0</v>
      </c>
      <c r="Q169" s="49">
        <v>0</v>
      </c>
      <c r="R169" s="49">
        <v>1</v>
      </c>
      <c r="S169" s="50">
        <f>SUM(O169:O169)*M169</f>
        <v>0</v>
      </c>
      <c r="T169" s="50">
        <f>SUM(P169:P169)*M169</f>
        <v>0</v>
      </c>
      <c r="U169" s="50">
        <f t="shared" si="187"/>
        <v>0</v>
      </c>
      <c r="V169" s="50">
        <f>SUM(R169:R169)*M169</f>
        <v>0.4</v>
      </c>
      <c r="W169" s="50">
        <f t="shared" si="169"/>
        <v>0.4</v>
      </c>
      <c r="X169" s="140"/>
      <c r="Y169" s="140"/>
      <c r="Z169" s="140"/>
      <c r="AA169" s="140"/>
      <c r="AB169" s="140"/>
      <c r="AC169" s="79"/>
      <c r="AD169" s="143"/>
      <c r="AE169" s="71" t="str">
        <f t="shared" ref="AE169" si="190">+IF(Q170&gt;Q169,"SUPERADA",IF(Q170=Q169,"EQUILIBRADA",IF(Q170&lt;Q169,"PARA MEJORAR")))</f>
        <v>SUPERADA</v>
      </c>
      <c r="AF169" s="141"/>
      <c r="AG169" s="153"/>
      <c r="AH169" s="142"/>
      <c r="AI169" s="95"/>
      <c r="AJ169" s="135"/>
    </row>
    <row r="170" spans="1:36" ht="35.1" customHeight="1" x14ac:dyDescent="0.2">
      <c r="A170" s="158"/>
      <c r="B170" s="137"/>
      <c r="C170" s="148"/>
      <c r="D170" s="147"/>
      <c r="E170" s="149"/>
      <c r="F170" s="147"/>
      <c r="G170" s="135"/>
      <c r="H170" s="136"/>
      <c r="I170" s="135"/>
      <c r="J170" s="135"/>
      <c r="K170" s="138"/>
      <c r="L170" s="145"/>
      <c r="M170" s="144"/>
      <c r="N170" s="51" t="s">
        <v>45</v>
      </c>
      <c r="O170" s="52">
        <v>0.23</v>
      </c>
      <c r="P170" s="52">
        <v>0.5</v>
      </c>
      <c r="Q170" s="52">
        <v>0.75</v>
      </c>
      <c r="R170" s="52">
        <v>1</v>
      </c>
      <c r="S170" s="53">
        <f>SUM(O170:O170)*M169</f>
        <v>9.2000000000000012E-2</v>
      </c>
      <c r="T170" s="53">
        <f>SUM(P170:P170)*M169</f>
        <v>0.2</v>
      </c>
      <c r="U170" s="53">
        <f t="shared" si="189"/>
        <v>0.30000000000000004</v>
      </c>
      <c r="V170" s="53">
        <f>SUM(R170:R170)*M169</f>
        <v>0.4</v>
      </c>
      <c r="W170" s="53">
        <f t="shared" si="169"/>
        <v>0.4</v>
      </c>
      <c r="X170" s="140"/>
      <c r="Y170" s="140"/>
      <c r="Z170" s="140"/>
      <c r="AA170" s="140"/>
      <c r="AB170" s="140"/>
      <c r="AC170" s="79"/>
      <c r="AD170" s="143"/>
      <c r="AE170" s="71"/>
      <c r="AF170" s="141"/>
      <c r="AG170" s="153"/>
      <c r="AH170" s="142"/>
      <c r="AI170" s="95"/>
      <c r="AJ170" s="135"/>
    </row>
    <row r="171" spans="1:36" ht="35.1" customHeight="1" x14ac:dyDescent="0.2">
      <c r="A171" s="158"/>
      <c r="B171" s="137"/>
      <c r="C171" s="154">
        <v>13</v>
      </c>
      <c r="D171" s="135" t="s">
        <v>238</v>
      </c>
      <c r="E171" s="149">
        <v>14</v>
      </c>
      <c r="F171" s="135" t="s">
        <v>239</v>
      </c>
      <c r="G171" s="135" t="s">
        <v>240</v>
      </c>
      <c r="H171" s="155">
        <v>24</v>
      </c>
      <c r="I171" s="135" t="s">
        <v>241</v>
      </c>
      <c r="J171" s="135" t="s">
        <v>242</v>
      </c>
      <c r="K171" s="138">
        <f>AA171</f>
        <v>1</v>
      </c>
      <c r="L171" s="145" t="s">
        <v>243</v>
      </c>
      <c r="M171" s="144">
        <v>0.3</v>
      </c>
      <c r="N171" s="48" t="s">
        <v>41</v>
      </c>
      <c r="O171" s="49">
        <v>0.25</v>
      </c>
      <c r="P171" s="49">
        <v>0.5</v>
      </c>
      <c r="Q171" s="49">
        <v>0.75</v>
      </c>
      <c r="R171" s="49">
        <v>1</v>
      </c>
      <c r="S171" s="50">
        <f>SUM(O171:O171)*M171</f>
        <v>7.4999999999999997E-2</v>
      </c>
      <c r="T171" s="50">
        <f>SUM(P171:P171)*M171</f>
        <v>0.15</v>
      </c>
      <c r="U171" s="50">
        <f t="shared" si="187"/>
        <v>0.22499999999999998</v>
      </c>
      <c r="V171" s="50">
        <f>SUM(R171:R171)*M171</f>
        <v>0.3</v>
      </c>
      <c r="W171" s="50">
        <f t="shared" si="169"/>
        <v>0.3</v>
      </c>
      <c r="X171" s="140">
        <f>+S172+S174+S176</f>
        <v>0.25</v>
      </c>
      <c r="Y171" s="140">
        <f>+T172+T174+T176</f>
        <v>0.64999999999999991</v>
      </c>
      <c r="Z171" s="140">
        <f>+U172+U174+U176</f>
        <v>0.82499999999999996</v>
      </c>
      <c r="AA171" s="140">
        <f>+V172+V174+V176</f>
        <v>1</v>
      </c>
      <c r="AB171" s="140">
        <f>MAX(X171:AA176)</f>
        <v>1</v>
      </c>
      <c r="AC171" s="79" t="s">
        <v>206</v>
      </c>
      <c r="AD171" s="143" t="s">
        <v>244</v>
      </c>
      <c r="AE171" s="71" t="str">
        <f t="shared" ref="AE171" si="191">+IF(Q172&gt;Q171,"SUPERADA",IF(Q172=Q171,"EQUILIBRADA",IF(Q172&lt;Q171,"PARA MEJORAR")))</f>
        <v>SUPERADA</v>
      </c>
      <c r="AF171" s="141" t="str">
        <f>IF(COUNTIF(AE171:AE176,"PARA MEJORAR")&gt;1,"PARA MEJORAR","BIEN")</f>
        <v>BIEN</v>
      </c>
      <c r="AG171" s="141" t="str">
        <f>IF(COUNTIF(AF171:AF176,"PARA MEJORAR")&gt;=1,"PARA MEJORAR","BIEN")</f>
        <v>BIEN</v>
      </c>
      <c r="AH171" s="142"/>
      <c r="AI171" s="95"/>
      <c r="AJ171" s="135"/>
    </row>
    <row r="172" spans="1:36" ht="35.1" customHeight="1" x14ac:dyDescent="0.2">
      <c r="A172" s="158"/>
      <c r="B172" s="137"/>
      <c r="C172" s="154"/>
      <c r="D172" s="135"/>
      <c r="E172" s="149"/>
      <c r="F172" s="135"/>
      <c r="G172" s="135"/>
      <c r="H172" s="155"/>
      <c r="I172" s="135"/>
      <c r="J172" s="135"/>
      <c r="K172" s="138"/>
      <c r="L172" s="145"/>
      <c r="M172" s="144"/>
      <c r="N172" s="51" t="s">
        <v>45</v>
      </c>
      <c r="O172" s="52">
        <v>0.25</v>
      </c>
      <c r="P172" s="52">
        <v>1</v>
      </c>
      <c r="Q172" s="52">
        <v>1</v>
      </c>
      <c r="R172" s="52">
        <v>1</v>
      </c>
      <c r="S172" s="53">
        <f>SUM(O172:O172)*M171</f>
        <v>7.4999999999999997E-2</v>
      </c>
      <c r="T172" s="53">
        <f>SUM(P172:P172)*M171</f>
        <v>0.3</v>
      </c>
      <c r="U172" s="53">
        <f t="shared" si="189"/>
        <v>0.3</v>
      </c>
      <c r="V172" s="53">
        <f>SUM(R172:R172)*M171</f>
        <v>0.3</v>
      </c>
      <c r="W172" s="53">
        <f t="shared" si="169"/>
        <v>0.3</v>
      </c>
      <c r="X172" s="140"/>
      <c r="Y172" s="140"/>
      <c r="Z172" s="140"/>
      <c r="AA172" s="140"/>
      <c r="AB172" s="140"/>
      <c r="AC172" s="79"/>
      <c r="AD172" s="143"/>
      <c r="AE172" s="71"/>
      <c r="AF172" s="141"/>
      <c r="AG172" s="141"/>
      <c r="AH172" s="142"/>
      <c r="AI172" s="95"/>
      <c r="AJ172" s="135"/>
    </row>
    <row r="173" spans="1:36" ht="35.1" customHeight="1" x14ac:dyDescent="0.2">
      <c r="A173" s="158"/>
      <c r="B173" s="137"/>
      <c r="C173" s="154"/>
      <c r="D173" s="135"/>
      <c r="E173" s="149"/>
      <c r="F173" s="135"/>
      <c r="G173" s="135"/>
      <c r="H173" s="155"/>
      <c r="I173" s="135"/>
      <c r="J173" s="135"/>
      <c r="K173" s="138"/>
      <c r="L173" s="145" t="s">
        <v>245</v>
      </c>
      <c r="M173" s="144">
        <v>0.3</v>
      </c>
      <c r="N173" s="48" t="s">
        <v>41</v>
      </c>
      <c r="O173" s="49">
        <v>0.25</v>
      </c>
      <c r="P173" s="49">
        <v>0.5</v>
      </c>
      <c r="Q173" s="49">
        <v>0.75</v>
      </c>
      <c r="R173" s="49">
        <v>1</v>
      </c>
      <c r="S173" s="50">
        <f>SUM(O173:O173)*M173</f>
        <v>7.4999999999999997E-2</v>
      </c>
      <c r="T173" s="50">
        <f>SUM(P173:P173)*M173</f>
        <v>0.15</v>
      </c>
      <c r="U173" s="50">
        <f t="shared" si="187"/>
        <v>0.22499999999999998</v>
      </c>
      <c r="V173" s="50">
        <f>SUM(R173:R173)*M173</f>
        <v>0.3</v>
      </c>
      <c r="W173" s="50">
        <f t="shared" si="169"/>
        <v>0.3</v>
      </c>
      <c r="X173" s="140"/>
      <c r="Y173" s="140"/>
      <c r="Z173" s="140"/>
      <c r="AA173" s="140"/>
      <c r="AB173" s="140"/>
      <c r="AC173" s="79"/>
      <c r="AD173" s="143"/>
      <c r="AE173" s="71" t="str">
        <f t="shared" ref="AE173" si="192">+IF(Q174&gt;Q173,"SUPERADA",IF(Q174=Q173,"EQUILIBRADA",IF(Q174&lt;Q173,"PARA MEJORAR")))</f>
        <v>EQUILIBRADA</v>
      </c>
      <c r="AF173" s="141"/>
      <c r="AG173" s="141"/>
      <c r="AH173" s="142"/>
      <c r="AI173" s="95"/>
      <c r="AJ173" s="135"/>
    </row>
    <row r="174" spans="1:36" ht="35.1" customHeight="1" x14ac:dyDescent="0.2">
      <c r="A174" s="158"/>
      <c r="B174" s="137"/>
      <c r="C174" s="154"/>
      <c r="D174" s="135"/>
      <c r="E174" s="149"/>
      <c r="F174" s="135"/>
      <c r="G174" s="135"/>
      <c r="H174" s="155"/>
      <c r="I174" s="135"/>
      <c r="J174" s="135"/>
      <c r="K174" s="138"/>
      <c r="L174" s="145"/>
      <c r="M174" s="144"/>
      <c r="N174" s="51" t="s">
        <v>45</v>
      </c>
      <c r="O174" s="52">
        <v>0.25</v>
      </c>
      <c r="P174" s="52">
        <v>0.5</v>
      </c>
      <c r="Q174" s="52">
        <v>0.75</v>
      </c>
      <c r="R174" s="52">
        <v>1</v>
      </c>
      <c r="S174" s="53">
        <f>SUM(O174:O174)*M173</f>
        <v>7.4999999999999997E-2</v>
      </c>
      <c r="T174" s="53">
        <f>SUM(P174:P174)*M173</f>
        <v>0.15</v>
      </c>
      <c r="U174" s="53">
        <f t="shared" si="189"/>
        <v>0.22499999999999998</v>
      </c>
      <c r="V174" s="53">
        <f>SUM(R174:R174)*M173</f>
        <v>0.3</v>
      </c>
      <c r="W174" s="53">
        <f t="shared" si="169"/>
        <v>0.3</v>
      </c>
      <c r="X174" s="140"/>
      <c r="Y174" s="140"/>
      <c r="Z174" s="140"/>
      <c r="AA174" s="140"/>
      <c r="AB174" s="140"/>
      <c r="AC174" s="79"/>
      <c r="AD174" s="143"/>
      <c r="AE174" s="71"/>
      <c r="AF174" s="141"/>
      <c r="AG174" s="141"/>
      <c r="AH174" s="142"/>
      <c r="AI174" s="95"/>
      <c r="AJ174" s="135"/>
    </row>
    <row r="175" spans="1:36" ht="35.1" customHeight="1" x14ac:dyDescent="0.2">
      <c r="A175" s="158"/>
      <c r="B175" s="137"/>
      <c r="C175" s="154"/>
      <c r="D175" s="135"/>
      <c r="E175" s="149"/>
      <c r="F175" s="135"/>
      <c r="G175" s="135"/>
      <c r="H175" s="155"/>
      <c r="I175" s="135"/>
      <c r="J175" s="135"/>
      <c r="K175" s="138"/>
      <c r="L175" s="145" t="s">
        <v>246</v>
      </c>
      <c r="M175" s="144">
        <v>0.4</v>
      </c>
      <c r="N175" s="48" t="s">
        <v>41</v>
      </c>
      <c r="O175" s="49">
        <v>0.25</v>
      </c>
      <c r="P175" s="49">
        <v>0.5</v>
      </c>
      <c r="Q175" s="49">
        <v>0.75</v>
      </c>
      <c r="R175" s="49">
        <v>1</v>
      </c>
      <c r="S175" s="50">
        <f>SUM(O175:O175)*M175</f>
        <v>0.1</v>
      </c>
      <c r="T175" s="50">
        <f>SUM(P175:P175)*M175</f>
        <v>0.2</v>
      </c>
      <c r="U175" s="50">
        <f t="shared" si="187"/>
        <v>0.30000000000000004</v>
      </c>
      <c r="V175" s="50">
        <f>SUM(R175:R175)*M175</f>
        <v>0.4</v>
      </c>
      <c r="W175" s="50">
        <f t="shared" si="169"/>
        <v>0.4</v>
      </c>
      <c r="X175" s="140"/>
      <c r="Y175" s="140"/>
      <c r="Z175" s="140"/>
      <c r="AA175" s="140"/>
      <c r="AB175" s="140"/>
      <c r="AC175" s="79"/>
      <c r="AD175" s="143"/>
      <c r="AE175" s="71" t="str">
        <f t="shared" ref="AE175" si="193">+IF(Q176&gt;Q175,"SUPERADA",IF(Q176=Q175,"EQUILIBRADA",IF(Q176&lt;Q175,"PARA MEJORAR")))</f>
        <v>EQUILIBRADA</v>
      </c>
      <c r="AF175" s="141"/>
      <c r="AG175" s="141"/>
      <c r="AH175" s="142"/>
      <c r="AI175" s="95"/>
      <c r="AJ175" s="135"/>
    </row>
    <row r="176" spans="1:36" ht="35.1" customHeight="1" x14ac:dyDescent="0.2">
      <c r="A176" s="158"/>
      <c r="B176" s="137"/>
      <c r="C176" s="154"/>
      <c r="D176" s="135"/>
      <c r="E176" s="149"/>
      <c r="F176" s="135"/>
      <c r="G176" s="135"/>
      <c r="H176" s="155"/>
      <c r="I176" s="135"/>
      <c r="J176" s="135"/>
      <c r="K176" s="138"/>
      <c r="L176" s="145"/>
      <c r="M176" s="144"/>
      <c r="N176" s="51" t="s">
        <v>45</v>
      </c>
      <c r="O176" s="52">
        <v>0.25</v>
      </c>
      <c r="P176" s="52">
        <v>0.5</v>
      </c>
      <c r="Q176" s="52">
        <v>0.75</v>
      </c>
      <c r="R176" s="52">
        <v>1</v>
      </c>
      <c r="S176" s="53">
        <f>SUM(O176:O176)*M175</f>
        <v>0.1</v>
      </c>
      <c r="T176" s="53">
        <f>SUM(P176:P176)*M175</f>
        <v>0.2</v>
      </c>
      <c r="U176" s="53">
        <f t="shared" si="189"/>
        <v>0.30000000000000004</v>
      </c>
      <c r="V176" s="53">
        <f>SUM(R176:R176)*M175</f>
        <v>0.4</v>
      </c>
      <c r="W176" s="53">
        <f t="shared" si="169"/>
        <v>0.4</v>
      </c>
      <c r="X176" s="140"/>
      <c r="Y176" s="140"/>
      <c r="Z176" s="140"/>
      <c r="AA176" s="140"/>
      <c r="AB176" s="140"/>
      <c r="AC176" s="79"/>
      <c r="AD176" s="143"/>
      <c r="AE176" s="71"/>
      <c r="AF176" s="141"/>
      <c r="AG176" s="141"/>
      <c r="AH176" s="142"/>
      <c r="AI176" s="95"/>
      <c r="AJ176" s="135"/>
    </row>
    <row r="177" spans="1:36" ht="35.1" customHeight="1" x14ac:dyDescent="0.2">
      <c r="A177" s="158"/>
      <c r="B177" s="137"/>
      <c r="C177" s="154">
        <v>14</v>
      </c>
      <c r="D177" s="135" t="s">
        <v>247</v>
      </c>
      <c r="E177" s="149">
        <v>15</v>
      </c>
      <c r="F177" s="135" t="s">
        <v>248</v>
      </c>
      <c r="G177" s="135" t="s">
        <v>249</v>
      </c>
      <c r="H177" s="155">
        <v>25</v>
      </c>
      <c r="I177" s="135" t="s">
        <v>250</v>
      </c>
      <c r="J177" s="135" t="s">
        <v>251</v>
      </c>
      <c r="K177" s="156">
        <f>AA177</f>
        <v>0.875</v>
      </c>
      <c r="L177" s="145" t="s">
        <v>252</v>
      </c>
      <c r="M177" s="144">
        <v>0.3</v>
      </c>
      <c r="N177" s="48" t="s">
        <v>41</v>
      </c>
      <c r="O177" s="49">
        <v>0.15</v>
      </c>
      <c r="P177" s="49">
        <v>0.3</v>
      </c>
      <c r="Q177" s="49">
        <v>0.6</v>
      </c>
      <c r="R177" s="49">
        <v>1</v>
      </c>
      <c r="S177" s="50">
        <f>SUM(O177:O177)*M177</f>
        <v>4.4999999999999998E-2</v>
      </c>
      <c r="T177" s="50">
        <f>SUM(P177:P177)*M177</f>
        <v>0.09</v>
      </c>
      <c r="U177" s="50">
        <f t="shared" si="187"/>
        <v>0.18</v>
      </c>
      <c r="V177" s="50">
        <f>SUM(R177:R177)*M177</f>
        <v>0.3</v>
      </c>
      <c r="W177" s="50">
        <f t="shared" si="169"/>
        <v>0.3</v>
      </c>
      <c r="X177" s="140">
        <f>+S178+S180+S182+S184</f>
        <v>4.4999999999999998E-2</v>
      </c>
      <c r="Y177" s="140">
        <f>+T178+T180+T182+T184</f>
        <v>0.10249999999999999</v>
      </c>
      <c r="Z177" s="140">
        <f>+U178+U180+U182+U184</f>
        <v>0.27999999999999997</v>
      </c>
      <c r="AA177" s="140">
        <f>+V178+V180+V182+V184</f>
        <v>0.875</v>
      </c>
      <c r="AB177" s="140">
        <f>MAX(X177:AA184)</f>
        <v>0.875</v>
      </c>
      <c r="AC177" s="79" t="s">
        <v>206</v>
      </c>
      <c r="AD177" s="143" t="s">
        <v>253</v>
      </c>
      <c r="AE177" s="71" t="str">
        <f t="shared" ref="AE177" si="194">+IF(Q178&gt;Q177,"SUPERADA",IF(Q178=Q177,"EQUILIBRADA",IF(Q178&lt;Q177,"PARA MEJORAR")))</f>
        <v>EQUILIBRADA</v>
      </c>
      <c r="AF177" s="141" t="str">
        <f>IF(COUNTIF(AE177:AE184,"PARA MEJORAR")&gt;1,"PARA MEJORAR","BIEN")</f>
        <v>BIEN</v>
      </c>
      <c r="AG177" s="141" t="str">
        <f>IF(COUNTIF(AF177:AF184,"PARA MEJORAR")&gt;=1,"PARA MEJORAR","BIEN")</f>
        <v>BIEN</v>
      </c>
      <c r="AH177" s="142"/>
      <c r="AI177" s="95"/>
      <c r="AJ177" s="135"/>
    </row>
    <row r="178" spans="1:36" ht="35.1" customHeight="1" x14ac:dyDescent="0.2">
      <c r="A178" s="158"/>
      <c r="B178" s="137"/>
      <c r="C178" s="154"/>
      <c r="D178" s="135"/>
      <c r="E178" s="149"/>
      <c r="F178" s="135"/>
      <c r="G178" s="135"/>
      <c r="H178" s="155"/>
      <c r="I178" s="135"/>
      <c r="J178" s="135"/>
      <c r="K178" s="156"/>
      <c r="L178" s="145"/>
      <c r="M178" s="144"/>
      <c r="N178" s="51" t="s">
        <v>45</v>
      </c>
      <c r="O178" s="52">
        <v>0.15</v>
      </c>
      <c r="P178" s="52">
        <v>0.3</v>
      </c>
      <c r="Q178" s="52">
        <v>0.6</v>
      </c>
      <c r="R178" s="52">
        <v>1</v>
      </c>
      <c r="S178" s="53">
        <f>SUM(O178:O178)*M177</f>
        <v>4.4999999999999998E-2</v>
      </c>
      <c r="T178" s="53">
        <f>SUM(P178:P178)*M177</f>
        <v>0.09</v>
      </c>
      <c r="U178" s="53">
        <f t="shared" si="189"/>
        <v>0.18</v>
      </c>
      <c r="V178" s="53">
        <f>SUM(R178:R178)*M177</f>
        <v>0.3</v>
      </c>
      <c r="W178" s="53">
        <f t="shared" si="169"/>
        <v>0.3</v>
      </c>
      <c r="X178" s="140"/>
      <c r="Y178" s="140"/>
      <c r="Z178" s="140"/>
      <c r="AA178" s="140"/>
      <c r="AB178" s="140"/>
      <c r="AC178" s="79"/>
      <c r="AD178" s="143"/>
      <c r="AE178" s="71"/>
      <c r="AF178" s="141"/>
      <c r="AG178" s="141"/>
      <c r="AH178" s="142"/>
      <c r="AI178" s="95"/>
      <c r="AJ178" s="135"/>
    </row>
    <row r="179" spans="1:36" ht="35.1" customHeight="1" x14ac:dyDescent="0.2">
      <c r="A179" s="158"/>
      <c r="B179" s="137"/>
      <c r="C179" s="154"/>
      <c r="D179" s="135"/>
      <c r="E179" s="149"/>
      <c r="F179" s="135"/>
      <c r="G179" s="135"/>
      <c r="H179" s="155"/>
      <c r="I179" s="135"/>
      <c r="J179" s="135"/>
      <c r="K179" s="156"/>
      <c r="L179" s="145" t="s">
        <v>254</v>
      </c>
      <c r="M179" s="144">
        <v>0.25</v>
      </c>
      <c r="N179" s="48" t="s">
        <v>41</v>
      </c>
      <c r="O179" s="49">
        <v>0</v>
      </c>
      <c r="P179" s="49">
        <v>0.05</v>
      </c>
      <c r="Q179" s="49">
        <v>0.2</v>
      </c>
      <c r="R179" s="49">
        <v>1</v>
      </c>
      <c r="S179" s="50">
        <f>SUM(O179:O179)*M179</f>
        <v>0</v>
      </c>
      <c r="T179" s="50">
        <f>SUM(P179:P179)*M179</f>
        <v>1.2500000000000001E-2</v>
      </c>
      <c r="U179" s="50">
        <f t="shared" si="187"/>
        <v>0.05</v>
      </c>
      <c r="V179" s="50">
        <f>SUM(R179:R179)*M179</f>
        <v>0.25</v>
      </c>
      <c r="W179" s="50">
        <f t="shared" si="169"/>
        <v>0.25</v>
      </c>
      <c r="X179" s="140"/>
      <c r="Y179" s="140"/>
      <c r="Z179" s="140"/>
      <c r="AA179" s="140"/>
      <c r="AB179" s="140"/>
      <c r="AC179" s="79"/>
      <c r="AD179" s="143"/>
      <c r="AE179" s="71" t="str">
        <f t="shared" ref="AE179" si="195">+IF(Q180&gt;Q179,"SUPERADA",IF(Q180=Q179,"EQUILIBRADA",IF(Q180&lt;Q179,"PARA MEJORAR")))</f>
        <v>EQUILIBRADA</v>
      </c>
      <c r="AF179" s="141"/>
      <c r="AG179" s="141"/>
      <c r="AH179" s="142"/>
      <c r="AI179" s="95"/>
      <c r="AJ179" s="135"/>
    </row>
    <row r="180" spans="1:36" ht="35.1" customHeight="1" x14ac:dyDescent="0.2">
      <c r="A180" s="158"/>
      <c r="B180" s="137"/>
      <c r="C180" s="154"/>
      <c r="D180" s="135"/>
      <c r="E180" s="149"/>
      <c r="F180" s="135"/>
      <c r="G180" s="135"/>
      <c r="H180" s="155"/>
      <c r="I180" s="135"/>
      <c r="J180" s="135"/>
      <c r="K180" s="156"/>
      <c r="L180" s="145"/>
      <c r="M180" s="144"/>
      <c r="N180" s="51" t="s">
        <v>45</v>
      </c>
      <c r="O180" s="52">
        <v>0</v>
      </c>
      <c r="P180" s="52">
        <v>0.05</v>
      </c>
      <c r="Q180" s="52">
        <v>0.2</v>
      </c>
      <c r="R180" s="52">
        <v>1</v>
      </c>
      <c r="S180" s="53">
        <f>SUM(O180:O180)*M179</f>
        <v>0</v>
      </c>
      <c r="T180" s="53">
        <f>SUM(P180:P180)*M179</f>
        <v>1.2500000000000001E-2</v>
      </c>
      <c r="U180" s="53">
        <f t="shared" si="189"/>
        <v>0.05</v>
      </c>
      <c r="V180" s="53">
        <f>SUM(R180:R180)*M179</f>
        <v>0.25</v>
      </c>
      <c r="W180" s="53">
        <f t="shared" si="169"/>
        <v>0.25</v>
      </c>
      <c r="X180" s="140"/>
      <c r="Y180" s="140"/>
      <c r="Z180" s="140"/>
      <c r="AA180" s="140"/>
      <c r="AB180" s="140"/>
      <c r="AC180" s="79"/>
      <c r="AD180" s="143"/>
      <c r="AE180" s="71"/>
      <c r="AF180" s="141"/>
      <c r="AG180" s="141"/>
      <c r="AH180" s="142"/>
      <c r="AI180" s="95"/>
      <c r="AJ180" s="135"/>
    </row>
    <row r="181" spans="1:36" ht="35.1" customHeight="1" x14ac:dyDescent="0.2">
      <c r="A181" s="158"/>
      <c r="B181" s="137"/>
      <c r="C181" s="154"/>
      <c r="D181" s="135"/>
      <c r="E181" s="149"/>
      <c r="F181" s="135"/>
      <c r="G181" s="135"/>
      <c r="H181" s="155"/>
      <c r="I181" s="135"/>
      <c r="J181" s="135"/>
      <c r="K181" s="156"/>
      <c r="L181" s="145" t="s">
        <v>255</v>
      </c>
      <c r="M181" s="144">
        <v>0.25</v>
      </c>
      <c r="N181" s="48" t="s">
        <v>41</v>
      </c>
      <c r="O181" s="49">
        <v>0</v>
      </c>
      <c r="P181" s="49">
        <v>0.05</v>
      </c>
      <c r="Q181" s="49">
        <v>0.2</v>
      </c>
      <c r="R181" s="49">
        <v>1</v>
      </c>
      <c r="S181" s="50">
        <f>SUM(O181:O181)*M181</f>
        <v>0</v>
      </c>
      <c r="T181" s="50">
        <f>SUM(P181:P181)*M181</f>
        <v>1.2500000000000001E-2</v>
      </c>
      <c r="U181" s="50">
        <f t="shared" si="187"/>
        <v>0.05</v>
      </c>
      <c r="V181" s="50">
        <f>SUM(R181:R181)*M181</f>
        <v>0.25</v>
      </c>
      <c r="W181" s="50">
        <f t="shared" si="169"/>
        <v>0.25</v>
      </c>
      <c r="X181" s="140"/>
      <c r="Y181" s="140"/>
      <c r="Z181" s="140"/>
      <c r="AA181" s="140"/>
      <c r="AB181" s="140"/>
      <c r="AC181" s="79"/>
      <c r="AD181" s="143"/>
      <c r="AE181" s="71" t="str">
        <f t="shared" ref="AE181" si="196">+IF(Q182&gt;Q181,"SUPERADA",IF(Q182=Q181,"EQUILIBRADA",IF(Q182&lt;Q181,"PARA MEJORAR")))</f>
        <v>EQUILIBRADA</v>
      </c>
      <c r="AF181" s="141"/>
      <c r="AG181" s="141"/>
      <c r="AH181" s="142"/>
      <c r="AI181" s="95"/>
      <c r="AJ181" s="135"/>
    </row>
    <row r="182" spans="1:36" ht="35.1" customHeight="1" x14ac:dyDescent="0.2">
      <c r="A182" s="158"/>
      <c r="B182" s="137"/>
      <c r="C182" s="154"/>
      <c r="D182" s="135"/>
      <c r="E182" s="149"/>
      <c r="F182" s="135"/>
      <c r="G182" s="135"/>
      <c r="H182" s="155"/>
      <c r="I182" s="135"/>
      <c r="J182" s="135"/>
      <c r="K182" s="156"/>
      <c r="L182" s="145"/>
      <c r="M182" s="144"/>
      <c r="N182" s="51" t="s">
        <v>45</v>
      </c>
      <c r="O182" s="52">
        <v>0</v>
      </c>
      <c r="P182" s="52">
        <v>0</v>
      </c>
      <c r="Q182" s="52">
        <v>0.2</v>
      </c>
      <c r="R182" s="52">
        <v>0.5</v>
      </c>
      <c r="S182" s="53">
        <f>SUM(O182:O182)*M181</f>
        <v>0</v>
      </c>
      <c r="T182" s="53">
        <f>SUM(P182:P182)*M181</f>
        <v>0</v>
      </c>
      <c r="U182" s="53">
        <f t="shared" si="189"/>
        <v>0.05</v>
      </c>
      <c r="V182" s="53">
        <f>SUM(R182:R182)*M181</f>
        <v>0.125</v>
      </c>
      <c r="W182" s="53">
        <f t="shared" si="169"/>
        <v>0.125</v>
      </c>
      <c r="X182" s="140"/>
      <c r="Y182" s="140"/>
      <c r="Z182" s="140"/>
      <c r="AA182" s="140"/>
      <c r="AB182" s="140"/>
      <c r="AC182" s="79"/>
      <c r="AD182" s="143"/>
      <c r="AE182" s="71"/>
      <c r="AF182" s="141"/>
      <c r="AG182" s="141"/>
      <c r="AH182" s="142"/>
      <c r="AI182" s="95"/>
      <c r="AJ182" s="135"/>
    </row>
    <row r="183" spans="1:36" ht="35.1" customHeight="1" x14ac:dyDescent="0.2">
      <c r="A183" s="158"/>
      <c r="B183" s="137"/>
      <c r="C183" s="154"/>
      <c r="D183" s="135"/>
      <c r="E183" s="149"/>
      <c r="F183" s="135"/>
      <c r="G183" s="135"/>
      <c r="H183" s="155"/>
      <c r="I183" s="135"/>
      <c r="J183" s="135"/>
      <c r="K183" s="156"/>
      <c r="L183" s="145" t="s">
        <v>256</v>
      </c>
      <c r="M183" s="144">
        <v>0.2</v>
      </c>
      <c r="N183" s="48" t="s">
        <v>41</v>
      </c>
      <c r="O183" s="49">
        <v>0</v>
      </c>
      <c r="P183" s="49">
        <v>0</v>
      </c>
      <c r="Q183" s="49">
        <v>0</v>
      </c>
      <c r="R183" s="49">
        <v>1</v>
      </c>
      <c r="S183" s="50">
        <f>SUM(O183:O183)*M183</f>
        <v>0</v>
      </c>
      <c r="T183" s="50">
        <f>SUM(P183:P183)*M183</f>
        <v>0</v>
      </c>
      <c r="U183" s="50">
        <f t="shared" si="187"/>
        <v>0</v>
      </c>
      <c r="V183" s="50">
        <f>SUM(R183:R183)*M183</f>
        <v>0.2</v>
      </c>
      <c r="W183" s="50">
        <f t="shared" si="169"/>
        <v>0.2</v>
      </c>
      <c r="X183" s="140"/>
      <c r="Y183" s="140"/>
      <c r="Z183" s="140"/>
      <c r="AA183" s="140"/>
      <c r="AB183" s="140"/>
      <c r="AC183" s="79"/>
      <c r="AD183" s="143"/>
      <c r="AE183" s="71" t="str">
        <f t="shared" ref="AE183" si="197">+IF(Q184&gt;Q183,"SUPERADA",IF(Q184=Q183,"EQUILIBRADA",IF(Q184&lt;Q183,"PARA MEJORAR")))</f>
        <v>EQUILIBRADA</v>
      </c>
      <c r="AF183" s="141"/>
      <c r="AG183" s="141"/>
      <c r="AH183" s="142"/>
      <c r="AI183" s="95"/>
      <c r="AJ183" s="135"/>
    </row>
    <row r="184" spans="1:36" ht="35.1" customHeight="1" x14ac:dyDescent="0.2">
      <c r="A184" s="158"/>
      <c r="B184" s="137"/>
      <c r="C184" s="154"/>
      <c r="D184" s="135"/>
      <c r="E184" s="149"/>
      <c r="F184" s="135"/>
      <c r="G184" s="135"/>
      <c r="H184" s="155"/>
      <c r="I184" s="135"/>
      <c r="J184" s="135"/>
      <c r="K184" s="156"/>
      <c r="L184" s="145"/>
      <c r="M184" s="144"/>
      <c r="N184" s="51" t="s">
        <v>45</v>
      </c>
      <c r="O184" s="52">
        <v>0</v>
      </c>
      <c r="P184" s="52">
        <v>0</v>
      </c>
      <c r="Q184" s="52">
        <v>0</v>
      </c>
      <c r="R184" s="52">
        <v>1</v>
      </c>
      <c r="S184" s="53">
        <f>SUM(O184:O184)*M183</f>
        <v>0</v>
      </c>
      <c r="T184" s="53">
        <f>SUM(P184:P184)*M183</f>
        <v>0</v>
      </c>
      <c r="U184" s="53">
        <f t="shared" si="189"/>
        <v>0</v>
      </c>
      <c r="V184" s="53">
        <f>SUM(R184:R184)*M183</f>
        <v>0.2</v>
      </c>
      <c r="W184" s="53">
        <f t="shared" si="169"/>
        <v>0.2</v>
      </c>
      <c r="X184" s="140"/>
      <c r="Y184" s="140"/>
      <c r="Z184" s="140"/>
      <c r="AA184" s="140"/>
      <c r="AB184" s="140"/>
      <c r="AC184" s="79"/>
      <c r="AD184" s="143"/>
      <c r="AE184" s="71"/>
      <c r="AF184" s="141"/>
      <c r="AG184" s="141"/>
      <c r="AH184" s="142"/>
      <c r="AI184" s="95"/>
      <c r="AJ184" s="135"/>
    </row>
    <row r="185" spans="1:36" ht="35.1" customHeight="1" x14ac:dyDescent="0.2">
      <c r="A185" s="158"/>
      <c r="B185" s="137"/>
      <c r="C185" s="154"/>
      <c r="D185" s="135"/>
      <c r="E185" s="149"/>
      <c r="F185" s="137"/>
      <c r="G185" s="147" t="s">
        <v>143</v>
      </c>
      <c r="H185" s="155">
        <v>26</v>
      </c>
      <c r="I185" s="147" t="s">
        <v>144</v>
      </c>
      <c r="J185" s="135" t="s">
        <v>145</v>
      </c>
      <c r="K185" s="138">
        <f>AA185</f>
        <v>1</v>
      </c>
      <c r="L185" s="145" t="s">
        <v>257</v>
      </c>
      <c r="M185" s="163">
        <v>0.4</v>
      </c>
      <c r="N185" s="48" t="s">
        <v>41</v>
      </c>
      <c r="O185" s="49">
        <v>0.1</v>
      </c>
      <c r="P185" s="49">
        <v>0.5</v>
      </c>
      <c r="Q185" s="49">
        <v>0.7</v>
      </c>
      <c r="R185" s="49">
        <v>1</v>
      </c>
      <c r="S185" s="50">
        <f>SUM(O185:O185)*M185</f>
        <v>4.0000000000000008E-2</v>
      </c>
      <c r="T185" s="50">
        <f>SUM(P185:P185)*M185</f>
        <v>0.2</v>
      </c>
      <c r="U185" s="50">
        <f t="shared" si="187"/>
        <v>0.27999999999999997</v>
      </c>
      <c r="V185" s="50">
        <f>SUM(R185:R185)*M185</f>
        <v>0.4</v>
      </c>
      <c r="W185" s="50">
        <f t="shared" si="169"/>
        <v>0.4</v>
      </c>
      <c r="X185" s="140">
        <f>+S186+S188</f>
        <v>4.0000000000000008E-2</v>
      </c>
      <c r="Y185" s="140">
        <f t="shared" ref="Y185:AA185" si="198">+T186+T188</f>
        <v>0.2</v>
      </c>
      <c r="Z185" s="140">
        <f t="shared" si="198"/>
        <v>0.57999999999999996</v>
      </c>
      <c r="AA185" s="140">
        <f t="shared" si="198"/>
        <v>1</v>
      </c>
      <c r="AB185" s="162">
        <f>MAX(X185:AA188)</f>
        <v>1</v>
      </c>
      <c r="AC185" s="79" t="s">
        <v>258</v>
      </c>
      <c r="AD185" s="143" t="s">
        <v>25</v>
      </c>
      <c r="AE185" s="71" t="str">
        <f t="shared" ref="AE185" si="199">+IF(Q186&gt;Q185,"SUPERADA",IF(Q186=Q185,"EQUILIBRADA",IF(Q186&lt;Q185,"PARA MEJORAR")))</f>
        <v>EQUILIBRADA</v>
      </c>
      <c r="AF185" s="153" t="str">
        <f>IF(COUNTIF(AE185:AE188,"PARA MEJORAR")&gt;1,"PARA MEJORAR","BIEN")</f>
        <v>BIEN</v>
      </c>
      <c r="AG185" s="141"/>
      <c r="AH185" s="142"/>
      <c r="AI185" s="95"/>
      <c r="AJ185" s="147"/>
    </row>
    <row r="186" spans="1:36" ht="35.1" customHeight="1" x14ac:dyDescent="0.2">
      <c r="A186" s="158"/>
      <c r="B186" s="137"/>
      <c r="C186" s="154"/>
      <c r="D186" s="135"/>
      <c r="E186" s="149"/>
      <c r="F186" s="137"/>
      <c r="G186" s="147"/>
      <c r="H186" s="155"/>
      <c r="I186" s="147"/>
      <c r="J186" s="135"/>
      <c r="K186" s="138"/>
      <c r="L186" s="145"/>
      <c r="M186" s="163"/>
      <c r="N186" s="51" t="s">
        <v>45</v>
      </c>
      <c r="O186" s="52">
        <v>0.1</v>
      </c>
      <c r="P186" s="52">
        <v>0.5</v>
      </c>
      <c r="Q186" s="52">
        <v>0.7</v>
      </c>
      <c r="R186" s="52">
        <v>1</v>
      </c>
      <c r="S186" s="53">
        <f>SUM(O186:O186)*M185</f>
        <v>4.0000000000000008E-2</v>
      </c>
      <c r="T186" s="53">
        <f>SUM(P186:P186)*M185</f>
        <v>0.2</v>
      </c>
      <c r="U186" s="53">
        <f t="shared" si="189"/>
        <v>0.27999999999999997</v>
      </c>
      <c r="V186" s="53">
        <f>SUM(R186:R186)*M185</f>
        <v>0.4</v>
      </c>
      <c r="W186" s="53">
        <f t="shared" si="169"/>
        <v>0.4</v>
      </c>
      <c r="X186" s="140"/>
      <c r="Y186" s="140"/>
      <c r="Z186" s="140"/>
      <c r="AA186" s="140"/>
      <c r="AB186" s="162"/>
      <c r="AC186" s="79"/>
      <c r="AD186" s="143"/>
      <c r="AE186" s="71"/>
      <c r="AF186" s="153"/>
      <c r="AG186" s="141"/>
      <c r="AH186" s="142"/>
      <c r="AI186" s="95"/>
      <c r="AJ186" s="147"/>
    </row>
    <row r="187" spans="1:36" ht="35.1" customHeight="1" x14ac:dyDescent="0.2">
      <c r="A187" s="158"/>
      <c r="B187" s="137"/>
      <c r="C187" s="154"/>
      <c r="D187" s="135"/>
      <c r="E187" s="149"/>
      <c r="F187" s="137"/>
      <c r="G187" s="147"/>
      <c r="H187" s="155"/>
      <c r="I187" s="147"/>
      <c r="J187" s="135"/>
      <c r="K187" s="138"/>
      <c r="L187" s="145" t="s">
        <v>259</v>
      </c>
      <c r="M187" s="144">
        <v>0.6</v>
      </c>
      <c r="N187" s="48" t="s">
        <v>41</v>
      </c>
      <c r="O187" s="49">
        <v>0</v>
      </c>
      <c r="P187" s="49">
        <v>0</v>
      </c>
      <c r="Q187" s="49">
        <v>0.5</v>
      </c>
      <c r="R187" s="49">
        <v>1</v>
      </c>
      <c r="S187" s="50">
        <f>SUM(O187:O187)*M187</f>
        <v>0</v>
      </c>
      <c r="T187" s="50">
        <f>SUM(P187:P187)*M187</f>
        <v>0</v>
      </c>
      <c r="U187" s="50">
        <f t="shared" si="187"/>
        <v>0.3</v>
      </c>
      <c r="V187" s="50">
        <f>SUM(R187:R187)*M187</f>
        <v>0.6</v>
      </c>
      <c r="W187" s="50">
        <f t="shared" si="169"/>
        <v>0.6</v>
      </c>
      <c r="X187" s="140"/>
      <c r="Y187" s="140"/>
      <c r="Z187" s="140"/>
      <c r="AA187" s="140"/>
      <c r="AB187" s="162"/>
      <c r="AC187" s="79"/>
      <c r="AD187" s="143"/>
      <c r="AE187" s="71" t="str">
        <f t="shared" ref="AE187" si="200">+IF(Q188&gt;Q187,"SUPERADA",IF(Q188=Q187,"EQUILIBRADA",IF(Q188&lt;Q187,"PARA MEJORAR")))</f>
        <v>EQUILIBRADA</v>
      </c>
      <c r="AF187" s="153"/>
      <c r="AG187" s="141"/>
      <c r="AH187" s="142"/>
      <c r="AI187" s="95"/>
      <c r="AJ187" s="147"/>
    </row>
    <row r="188" spans="1:36" ht="35.1" customHeight="1" x14ac:dyDescent="0.2">
      <c r="A188" s="158"/>
      <c r="B188" s="137"/>
      <c r="C188" s="154"/>
      <c r="D188" s="135"/>
      <c r="E188" s="149"/>
      <c r="F188" s="137"/>
      <c r="G188" s="147"/>
      <c r="H188" s="155"/>
      <c r="I188" s="147"/>
      <c r="J188" s="135"/>
      <c r="K188" s="138"/>
      <c r="L188" s="145"/>
      <c r="M188" s="144"/>
      <c r="N188" s="51" t="s">
        <v>45</v>
      </c>
      <c r="O188" s="52">
        <v>0</v>
      </c>
      <c r="P188" s="52">
        <v>0</v>
      </c>
      <c r="Q188" s="52">
        <v>0.5</v>
      </c>
      <c r="R188" s="52">
        <v>1</v>
      </c>
      <c r="S188" s="53">
        <f>SUM(O188:O188)*M187</f>
        <v>0</v>
      </c>
      <c r="T188" s="53">
        <f>SUM(P188:P188)*M187</f>
        <v>0</v>
      </c>
      <c r="U188" s="53">
        <f t="shared" si="189"/>
        <v>0.3</v>
      </c>
      <c r="V188" s="53">
        <f>SUM(R188:R188)*M187</f>
        <v>0.6</v>
      </c>
      <c r="W188" s="53">
        <f t="shared" si="169"/>
        <v>0.6</v>
      </c>
      <c r="X188" s="140"/>
      <c r="Y188" s="140"/>
      <c r="Z188" s="140"/>
      <c r="AA188" s="140"/>
      <c r="AB188" s="162"/>
      <c r="AC188" s="79"/>
      <c r="AD188" s="143"/>
      <c r="AE188" s="71"/>
      <c r="AF188" s="153"/>
      <c r="AG188" s="141"/>
      <c r="AH188" s="142"/>
      <c r="AI188" s="95"/>
      <c r="AJ188" s="147"/>
    </row>
    <row r="189" spans="1:36" ht="35.1" customHeight="1" x14ac:dyDescent="0.2">
      <c r="A189" s="158" t="s">
        <v>33</v>
      </c>
      <c r="B189" s="159" t="s">
        <v>260</v>
      </c>
      <c r="C189" s="160">
        <v>15</v>
      </c>
      <c r="D189" s="159" t="s">
        <v>261</v>
      </c>
      <c r="E189" s="161">
        <v>16</v>
      </c>
      <c r="F189" s="159" t="s">
        <v>262</v>
      </c>
      <c r="G189" s="165" t="s">
        <v>263</v>
      </c>
      <c r="H189" s="167">
        <v>27</v>
      </c>
      <c r="I189" s="165" t="s">
        <v>264</v>
      </c>
      <c r="J189" s="165" t="s">
        <v>265</v>
      </c>
      <c r="K189" s="168">
        <f>AA189</f>
        <v>0.82067500000000004</v>
      </c>
      <c r="L189" s="169" t="s">
        <v>266</v>
      </c>
      <c r="M189" s="166">
        <v>0.25</v>
      </c>
      <c r="N189" s="48" t="s">
        <v>41</v>
      </c>
      <c r="O189" s="49">
        <v>0.1</v>
      </c>
      <c r="P189" s="49">
        <v>0.3</v>
      </c>
      <c r="Q189" s="49">
        <v>0.6</v>
      </c>
      <c r="R189" s="49">
        <v>1</v>
      </c>
      <c r="S189" s="50">
        <f>SUM(O189:O189)*M189</f>
        <v>2.5000000000000001E-2</v>
      </c>
      <c r="T189" s="50">
        <f>SUM(P189:P189)*M189</f>
        <v>7.4999999999999997E-2</v>
      </c>
      <c r="U189" s="50">
        <f t="shared" si="187"/>
        <v>0.15</v>
      </c>
      <c r="V189" s="50">
        <f>SUM(R189:R189)*M189</f>
        <v>0.25</v>
      </c>
      <c r="W189" s="50">
        <f>MAX(S189:V189)</f>
        <v>0.25</v>
      </c>
      <c r="X189" s="171">
        <f>+S190+S192+S194+S196</f>
        <v>0.26055</v>
      </c>
      <c r="Y189" s="171">
        <f>+T190+T192+T194+T196</f>
        <v>0.468275</v>
      </c>
      <c r="Z189" s="171">
        <f>+U190+U192+U194+U196</f>
        <v>0.62674999999999992</v>
      </c>
      <c r="AA189" s="171">
        <f>+V190+V192+V194+V196</f>
        <v>0.82067500000000004</v>
      </c>
      <c r="AB189" s="171">
        <f>+W190+W192+W194+W196</f>
        <v>0.833175</v>
      </c>
      <c r="AC189" s="173" t="s">
        <v>267</v>
      </c>
      <c r="AD189" s="170" t="s">
        <v>268</v>
      </c>
      <c r="AE189" s="71" t="str">
        <f t="shared" ref="AE189" si="201">+IF(Q190&gt;Q189,"SUPERADA",IF(Q190=Q189,"EQUILIBRADA",IF(Q190&lt;Q189,"PARA MEJORAR")))</f>
        <v>SUPERADA</v>
      </c>
      <c r="AF189" s="157" t="str">
        <f>IF(COUNTIF(AE189:AE196,"PARA MEJORAR")&gt;=1,"PARA MEJORAR","BIEN")</f>
        <v>PARA MEJORAR</v>
      </c>
      <c r="AG189" s="157" t="str">
        <f>IF(COUNTIF(AF189:AF208,"PARA MEJORAR")&gt;=1,"PARA MEJORAR","BIEN")</f>
        <v>PARA MEJORAR</v>
      </c>
      <c r="AH189" s="157" t="str">
        <f>IF(COUNTIF(AG189:AG318,"PARA MEJORAR")&gt;=1,"PARA MEJORAR","BIEN")</f>
        <v>PARA MEJORAR</v>
      </c>
      <c r="AI189" s="172" t="s">
        <v>269</v>
      </c>
      <c r="AJ189" s="165"/>
    </row>
    <row r="190" spans="1:36" ht="35.1" customHeight="1" x14ac:dyDescent="0.2">
      <c r="A190" s="158"/>
      <c r="B190" s="159"/>
      <c r="C190" s="160"/>
      <c r="D190" s="159"/>
      <c r="E190" s="161"/>
      <c r="F190" s="159"/>
      <c r="G190" s="165"/>
      <c r="H190" s="167"/>
      <c r="I190" s="165"/>
      <c r="J190" s="165"/>
      <c r="K190" s="165"/>
      <c r="L190" s="169"/>
      <c r="M190" s="166"/>
      <c r="N190" s="51" t="s">
        <v>45</v>
      </c>
      <c r="O190" s="52">
        <v>0.37719999999999998</v>
      </c>
      <c r="P190" s="52">
        <v>0.52559999999999996</v>
      </c>
      <c r="Q190" s="52">
        <v>0.68569999999999998</v>
      </c>
      <c r="R190" s="52">
        <v>0.78269999999999995</v>
      </c>
      <c r="S190" s="53">
        <f>SUM(O190:O190)*M189</f>
        <v>9.4299999999999995E-2</v>
      </c>
      <c r="T190" s="53">
        <f>SUM(P190:P190)*M189</f>
        <v>0.13139999999999999</v>
      </c>
      <c r="U190" s="53">
        <f t="shared" si="189"/>
        <v>0.17142499999999999</v>
      </c>
      <c r="V190" s="53">
        <f>SUM(R190:R190)*M189</f>
        <v>0.19567499999999999</v>
      </c>
      <c r="W190" s="53">
        <f>MAX(S190:V190)</f>
        <v>0.19567499999999999</v>
      </c>
      <c r="X190" s="171"/>
      <c r="Y190" s="171"/>
      <c r="Z190" s="171"/>
      <c r="AA190" s="171"/>
      <c r="AB190" s="171"/>
      <c r="AC190" s="174"/>
      <c r="AD190" s="170"/>
      <c r="AE190" s="71"/>
      <c r="AF190" s="157"/>
      <c r="AG190" s="157"/>
      <c r="AH190" s="157"/>
      <c r="AI190" s="172"/>
      <c r="AJ190" s="165"/>
    </row>
    <row r="191" spans="1:36" ht="35.1" customHeight="1" x14ac:dyDescent="0.2">
      <c r="A191" s="158"/>
      <c r="B191" s="159"/>
      <c r="C191" s="160"/>
      <c r="D191" s="159"/>
      <c r="E191" s="161"/>
      <c r="F191" s="159"/>
      <c r="G191" s="165"/>
      <c r="H191" s="167"/>
      <c r="I191" s="165"/>
      <c r="J191" s="165"/>
      <c r="K191" s="165"/>
      <c r="L191" s="169" t="s">
        <v>270</v>
      </c>
      <c r="M191" s="166">
        <v>0.25</v>
      </c>
      <c r="N191" s="48" t="s">
        <v>41</v>
      </c>
      <c r="O191" s="49">
        <v>0.1</v>
      </c>
      <c r="P191" s="49">
        <v>0.3</v>
      </c>
      <c r="Q191" s="49">
        <v>0.6</v>
      </c>
      <c r="R191" s="49">
        <v>1</v>
      </c>
      <c r="S191" s="50">
        <f>SUM(O191:O191)*M191</f>
        <v>2.5000000000000001E-2</v>
      </c>
      <c r="T191" s="50">
        <f>SUM(P191:P191)*M191</f>
        <v>7.4999999999999997E-2</v>
      </c>
      <c r="U191" s="50">
        <f t="shared" si="187"/>
        <v>0.15</v>
      </c>
      <c r="V191" s="50">
        <f>SUM(R191:R191)*M191</f>
        <v>0.25</v>
      </c>
      <c r="W191" s="50">
        <f t="shared" si="169"/>
        <v>0.25</v>
      </c>
      <c r="X191" s="171"/>
      <c r="Y191" s="171"/>
      <c r="Z191" s="171"/>
      <c r="AA191" s="171"/>
      <c r="AB191" s="171"/>
      <c r="AC191" s="174"/>
      <c r="AD191" s="170" t="s">
        <v>268</v>
      </c>
      <c r="AE191" s="71" t="str">
        <f t="shared" ref="AE191" si="202">+IF(Q192&gt;Q191,"SUPERADA",IF(Q192=Q191,"EQUILIBRADA",IF(Q192&lt;Q191,"PARA MEJORAR")))</f>
        <v>SUPERADA</v>
      </c>
      <c r="AF191" s="157"/>
      <c r="AG191" s="157"/>
      <c r="AH191" s="157"/>
      <c r="AI191" s="172"/>
      <c r="AJ191" s="165"/>
    </row>
    <row r="192" spans="1:36" ht="35.1" customHeight="1" x14ac:dyDescent="0.2">
      <c r="A192" s="158"/>
      <c r="B192" s="159"/>
      <c r="C192" s="160"/>
      <c r="D192" s="159"/>
      <c r="E192" s="161"/>
      <c r="F192" s="159"/>
      <c r="G192" s="165"/>
      <c r="H192" s="167"/>
      <c r="I192" s="165"/>
      <c r="J192" s="165"/>
      <c r="K192" s="165"/>
      <c r="L192" s="169"/>
      <c r="M192" s="166"/>
      <c r="N192" s="51" t="s">
        <v>45</v>
      </c>
      <c r="O192" s="52">
        <v>0.32</v>
      </c>
      <c r="P192" s="52">
        <v>0.4</v>
      </c>
      <c r="Q192" s="52">
        <v>0.8</v>
      </c>
      <c r="R192" s="52">
        <v>0.75</v>
      </c>
      <c r="S192" s="53">
        <f>SUM(O192:O192)*M191</f>
        <v>0.08</v>
      </c>
      <c r="T192" s="53">
        <f>SUM(P192:P192)*M191</f>
        <v>0.1</v>
      </c>
      <c r="U192" s="53">
        <f t="shared" si="189"/>
        <v>0.2</v>
      </c>
      <c r="V192" s="53">
        <f>SUM(R192:R192)*M191</f>
        <v>0.1875</v>
      </c>
      <c r="W192" s="53">
        <f t="shared" si="169"/>
        <v>0.2</v>
      </c>
      <c r="X192" s="171"/>
      <c r="Y192" s="171"/>
      <c r="Z192" s="171"/>
      <c r="AA192" s="171"/>
      <c r="AB192" s="171"/>
      <c r="AC192" s="174"/>
      <c r="AD192" s="170"/>
      <c r="AE192" s="71"/>
      <c r="AF192" s="157"/>
      <c r="AG192" s="157"/>
      <c r="AH192" s="157"/>
      <c r="AI192" s="172"/>
      <c r="AJ192" s="165"/>
    </row>
    <row r="193" spans="1:36" ht="35.1" customHeight="1" x14ac:dyDescent="0.2">
      <c r="A193" s="158"/>
      <c r="B193" s="159"/>
      <c r="C193" s="160"/>
      <c r="D193" s="159"/>
      <c r="E193" s="161"/>
      <c r="F193" s="159"/>
      <c r="G193" s="165"/>
      <c r="H193" s="167"/>
      <c r="I193" s="165"/>
      <c r="J193" s="165"/>
      <c r="K193" s="165"/>
      <c r="L193" s="169" t="s">
        <v>271</v>
      </c>
      <c r="M193" s="166">
        <v>0.25</v>
      </c>
      <c r="N193" s="48" t="s">
        <v>41</v>
      </c>
      <c r="O193" s="49">
        <v>0.1</v>
      </c>
      <c r="P193" s="49">
        <v>0.3</v>
      </c>
      <c r="Q193" s="49">
        <v>0.6</v>
      </c>
      <c r="R193" s="49">
        <v>1</v>
      </c>
      <c r="S193" s="50">
        <f>SUM(O193:O193)*M193</f>
        <v>2.5000000000000001E-2</v>
      </c>
      <c r="T193" s="50">
        <f>SUM(P193:P193)*M193</f>
        <v>7.4999999999999997E-2</v>
      </c>
      <c r="U193" s="50">
        <f t="shared" si="187"/>
        <v>0.15</v>
      </c>
      <c r="V193" s="50">
        <f>SUM(R193:R193)*M193</f>
        <v>0.25</v>
      </c>
      <c r="W193" s="50">
        <f t="shared" si="169"/>
        <v>0.25</v>
      </c>
      <c r="X193" s="171"/>
      <c r="Y193" s="171"/>
      <c r="Z193" s="171"/>
      <c r="AA193" s="171"/>
      <c r="AB193" s="171"/>
      <c r="AC193" s="174"/>
      <c r="AD193" s="170" t="s">
        <v>268</v>
      </c>
      <c r="AE193" s="71" t="str">
        <f t="shared" ref="AE193" si="203">+IF(Q194&gt;Q193,"SUPERADA",IF(Q194=Q193,"EQUILIBRADA",IF(Q194&lt;Q193,"PARA MEJORAR")))</f>
        <v>SUPERADA</v>
      </c>
      <c r="AF193" s="157"/>
      <c r="AG193" s="157"/>
      <c r="AH193" s="157"/>
      <c r="AI193" s="172"/>
      <c r="AJ193" s="165"/>
    </row>
    <row r="194" spans="1:36" ht="35.1" customHeight="1" x14ac:dyDescent="0.2">
      <c r="A194" s="158"/>
      <c r="B194" s="159"/>
      <c r="C194" s="160"/>
      <c r="D194" s="159"/>
      <c r="E194" s="161"/>
      <c r="F194" s="159"/>
      <c r="G194" s="165"/>
      <c r="H194" s="167"/>
      <c r="I194" s="165"/>
      <c r="J194" s="165"/>
      <c r="K194" s="165"/>
      <c r="L194" s="169"/>
      <c r="M194" s="166"/>
      <c r="N194" s="51" t="s">
        <v>45</v>
      </c>
      <c r="O194" s="52">
        <v>0.245</v>
      </c>
      <c r="P194" s="52">
        <v>0.64749999999999996</v>
      </c>
      <c r="Q194" s="52">
        <v>0.72130000000000005</v>
      </c>
      <c r="R194" s="52">
        <v>0.8</v>
      </c>
      <c r="S194" s="53">
        <f>SUM(O194:O194)*M193</f>
        <v>6.1249999999999999E-2</v>
      </c>
      <c r="T194" s="53">
        <f>SUM(P194:P194)*M193</f>
        <v>0.16187499999999999</v>
      </c>
      <c r="U194" s="53">
        <f t="shared" si="189"/>
        <v>0.18032500000000001</v>
      </c>
      <c r="V194" s="53">
        <f>SUM(R194:R194)*M193</f>
        <v>0.2</v>
      </c>
      <c r="W194" s="53">
        <f t="shared" si="169"/>
        <v>0.2</v>
      </c>
      <c r="X194" s="171"/>
      <c r="Y194" s="171"/>
      <c r="Z194" s="171"/>
      <c r="AA194" s="171"/>
      <c r="AB194" s="171"/>
      <c r="AC194" s="174"/>
      <c r="AD194" s="170"/>
      <c r="AE194" s="71"/>
      <c r="AF194" s="157"/>
      <c r="AG194" s="157"/>
      <c r="AH194" s="157"/>
      <c r="AI194" s="172"/>
      <c r="AJ194" s="165"/>
    </row>
    <row r="195" spans="1:36" ht="35.1" customHeight="1" x14ac:dyDescent="0.2">
      <c r="A195" s="158"/>
      <c r="B195" s="159"/>
      <c r="C195" s="160"/>
      <c r="D195" s="159"/>
      <c r="E195" s="161"/>
      <c r="F195" s="159"/>
      <c r="G195" s="165"/>
      <c r="H195" s="167"/>
      <c r="I195" s="165"/>
      <c r="J195" s="165"/>
      <c r="K195" s="165"/>
      <c r="L195" s="169" t="s">
        <v>272</v>
      </c>
      <c r="M195" s="166">
        <v>0.25</v>
      </c>
      <c r="N195" s="48" t="s">
        <v>41</v>
      </c>
      <c r="O195" s="49">
        <v>0.1</v>
      </c>
      <c r="P195" s="49">
        <v>0.3</v>
      </c>
      <c r="Q195" s="49">
        <v>0.6</v>
      </c>
      <c r="R195" s="49">
        <v>1</v>
      </c>
      <c r="S195" s="50">
        <f>SUM(O195:O195)*M195</f>
        <v>2.5000000000000001E-2</v>
      </c>
      <c r="T195" s="50">
        <f>SUM(P195:P195)*M195</f>
        <v>7.4999999999999997E-2</v>
      </c>
      <c r="U195" s="50">
        <f t="shared" si="187"/>
        <v>0.15</v>
      </c>
      <c r="V195" s="50">
        <f>SUM(R195:R195)*M195</f>
        <v>0.25</v>
      </c>
      <c r="W195" s="50">
        <f t="shared" si="169"/>
        <v>0.25</v>
      </c>
      <c r="X195" s="171"/>
      <c r="Y195" s="171"/>
      <c r="Z195" s="171"/>
      <c r="AA195" s="171"/>
      <c r="AB195" s="171"/>
      <c r="AC195" s="174"/>
      <c r="AD195" s="170" t="s">
        <v>273</v>
      </c>
      <c r="AE195" s="71" t="str">
        <f t="shared" ref="AE195" si="204">+IF(Q196&gt;Q195,"SUPERADA",IF(Q196=Q195,"EQUILIBRADA",IF(Q196&lt;Q195,"PARA MEJORAR")))</f>
        <v>PARA MEJORAR</v>
      </c>
      <c r="AF195" s="157"/>
      <c r="AG195" s="157"/>
      <c r="AH195" s="157"/>
      <c r="AI195" s="172"/>
      <c r="AJ195" s="165"/>
    </row>
    <row r="196" spans="1:36" ht="35.1" customHeight="1" x14ac:dyDescent="0.2">
      <c r="A196" s="158"/>
      <c r="B196" s="159"/>
      <c r="C196" s="160"/>
      <c r="D196" s="159"/>
      <c r="E196" s="161"/>
      <c r="F196" s="159"/>
      <c r="G196" s="165"/>
      <c r="H196" s="167"/>
      <c r="I196" s="165"/>
      <c r="J196" s="165"/>
      <c r="K196" s="165"/>
      <c r="L196" s="169"/>
      <c r="M196" s="166"/>
      <c r="N196" s="51" t="s">
        <v>45</v>
      </c>
      <c r="O196" s="52">
        <v>0.1</v>
      </c>
      <c r="P196" s="52">
        <v>0.3</v>
      </c>
      <c r="Q196" s="52">
        <v>0.3</v>
      </c>
      <c r="R196" s="52">
        <v>0.95</v>
      </c>
      <c r="S196" s="53">
        <f>SUM(O196:O196)*M195</f>
        <v>2.5000000000000001E-2</v>
      </c>
      <c r="T196" s="53">
        <f>SUM(P196:P196)*M195</f>
        <v>7.4999999999999997E-2</v>
      </c>
      <c r="U196" s="53">
        <f t="shared" si="189"/>
        <v>7.4999999999999997E-2</v>
      </c>
      <c r="V196" s="53">
        <f>SUM(R196:R196)*M195</f>
        <v>0.23749999999999999</v>
      </c>
      <c r="W196" s="53">
        <f t="shared" si="169"/>
        <v>0.23749999999999999</v>
      </c>
      <c r="X196" s="171"/>
      <c r="Y196" s="171"/>
      <c r="Z196" s="171"/>
      <c r="AA196" s="171"/>
      <c r="AB196" s="171"/>
      <c r="AC196" s="174"/>
      <c r="AD196" s="170"/>
      <c r="AE196" s="71"/>
      <c r="AF196" s="157"/>
      <c r="AG196" s="157"/>
      <c r="AH196" s="157"/>
      <c r="AI196" s="172"/>
      <c r="AJ196" s="165"/>
    </row>
    <row r="197" spans="1:36" ht="35.1" customHeight="1" x14ac:dyDescent="0.2">
      <c r="A197" s="158"/>
      <c r="B197" s="159"/>
      <c r="C197" s="160"/>
      <c r="D197" s="159"/>
      <c r="E197" s="161"/>
      <c r="F197" s="159"/>
      <c r="G197" s="165" t="s">
        <v>274</v>
      </c>
      <c r="H197" s="167">
        <v>28</v>
      </c>
      <c r="I197" s="165" t="s">
        <v>275</v>
      </c>
      <c r="J197" s="165" t="s">
        <v>265</v>
      </c>
      <c r="K197" s="168">
        <f>AA197</f>
        <v>1</v>
      </c>
      <c r="L197" s="169" t="s">
        <v>276</v>
      </c>
      <c r="M197" s="166">
        <v>0.2</v>
      </c>
      <c r="N197" s="48" t="s">
        <v>41</v>
      </c>
      <c r="O197" s="49">
        <v>0.25</v>
      </c>
      <c r="P197" s="49">
        <v>0.5</v>
      </c>
      <c r="Q197" s="49">
        <v>0.75</v>
      </c>
      <c r="R197" s="49">
        <v>1</v>
      </c>
      <c r="S197" s="50">
        <f>SUM(O197:O197)*M197</f>
        <v>0.05</v>
      </c>
      <c r="T197" s="50">
        <f>SUM(P197:P197)*M197</f>
        <v>0.1</v>
      </c>
      <c r="U197" s="50">
        <f t="shared" si="187"/>
        <v>0.15000000000000002</v>
      </c>
      <c r="V197" s="50">
        <f>SUM(R197:R197)*M197</f>
        <v>0.2</v>
      </c>
      <c r="W197" s="50">
        <f t="shared" ref="W197:W260" si="205">MAX(S197:V197)</f>
        <v>0.2</v>
      </c>
      <c r="X197" s="171">
        <f>+S208+S200+S202+S204+S206+S198</f>
        <v>0.25</v>
      </c>
      <c r="Y197" s="171">
        <f>+T208+T200+T202+T204+T206+T198</f>
        <v>0.5</v>
      </c>
      <c r="Z197" s="171">
        <f>+U208+U200+U202+U204+U206+U198</f>
        <v>0.75</v>
      </c>
      <c r="AA197" s="171">
        <f>+V208+V200+V202+V204+V206+V198</f>
        <v>1</v>
      </c>
      <c r="AB197" s="171">
        <f>+W208+W200+W202+W204+W206+W198</f>
        <v>1</v>
      </c>
      <c r="AC197" s="174"/>
      <c r="AD197" s="170" t="s">
        <v>277</v>
      </c>
      <c r="AE197" s="71" t="str">
        <f t="shared" ref="AE197" si="206">+IF(Q198&gt;Q197,"SUPERADA",IF(Q198=Q197,"EQUILIBRADA",IF(Q198&lt;Q197,"PARA MEJORAR")))</f>
        <v>EQUILIBRADA</v>
      </c>
      <c r="AF197" s="157" t="str">
        <f>IF(COUNTIF(AE197:AE208,"PARA MEJORAR")&gt;=1,"PARA MEJORAR","BIEN")</f>
        <v>BIEN</v>
      </c>
      <c r="AG197" s="157"/>
      <c r="AH197" s="157"/>
      <c r="AI197" s="172"/>
      <c r="AJ197" s="165"/>
    </row>
    <row r="198" spans="1:36" ht="35.1" customHeight="1" x14ac:dyDescent="0.2">
      <c r="A198" s="158"/>
      <c r="B198" s="159"/>
      <c r="C198" s="160"/>
      <c r="D198" s="159"/>
      <c r="E198" s="161"/>
      <c r="F198" s="159"/>
      <c r="G198" s="165"/>
      <c r="H198" s="167"/>
      <c r="I198" s="165"/>
      <c r="J198" s="165"/>
      <c r="K198" s="165"/>
      <c r="L198" s="169"/>
      <c r="M198" s="166"/>
      <c r="N198" s="51" t="s">
        <v>45</v>
      </c>
      <c r="O198" s="52">
        <v>0.25</v>
      </c>
      <c r="P198" s="52">
        <v>0.5</v>
      </c>
      <c r="Q198" s="52">
        <v>0.75</v>
      </c>
      <c r="R198" s="52">
        <v>1</v>
      </c>
      <c r="S198" s="53">
        <f>SUM(O198:O198)*M197</f>
        <v>0.05</v>
      </c>
      <c r="T198" s="53">
        <f>SUM(P198:P198)*M197</f>
        <v>0.1</v>
      </c>
      <c r="U198" s="53">
        <f t="shared" si="189"/>
        <v>0.15000000000000002</v>
      </c>
      <c r="V198" s="53">
        <f>SUM(R198:R198)*M197</f>
        <v>0.2</v>
      </c>
      <c r="W198" s="53">
        <f t="shared" si="205"/>
        <v>0.2</v>
      </c>
      <c r="X198" s="171"/>
      <c r="Y198" s="171"/>
      <c r="Z198" s="171"/>
      <c r="AA198" s="171"/>
      <c r="AB198" s="171"/>
      <c r="AC198" s="174"/>
      <c r="AD198" s="170"/>
      <c r="AE198" s="71"/>
      <c r="AF198" s="157"/>
      <c r="AG198" s="157"/>
      <c r="AH198" s="157"/>
      <c r="AI198" s="172"/>
      <c r="AJ198" s="165"/>
    </row>
    <row r="199" spans="1:36" ht="35.1" customHeight="1" x14ac:dyDescent="0.2">
      <c r="A199" s="158"/>
      <c r="B199" s="159"/>
      <c r="C199" s="160"/>
      <c r="D199" s="159"/>
      <c r="E199" s="161"/>
      <c r="F199" s="159"/>
      <c r="G199" s="165"/>
      <c r="H199" s="167"/>
      <c r="I199" s="165"/>
      <c r="J199" s="165"/>
      <c r="K199" s="165"/>
      <c r="L199" s="169" t="s">
        <v>278</v>
      </c>
      <c r="M199" s="166">
        <v>0.2</v>
      </c>
      <c r="N199" s="48" t="s">
        <v>41</v>
      </c>
      <c r="O199" s="49">
        <v>0.25</v>
      </c>
      <c r="P199" s="49">
        <v>0.5</v>
      </c>
      <c r="Q199" s="49">
        <v>0.75</v>
      </c>
      <c r="R199" s="49">
        <v>1</v>
      </c>
      <c r="S199" s="50">
        <f>SUM(O199:O199)*M199</f>
        <v>0.05</v>
      </c>
      <c r="T199" s="50">
        <f>SUM(P199:P199)*M199</f>
        <v>0.1</v>
      </c>
      <c r="U199" s="50">
        <f t="shared" si="187"/>
        <v>0.15000000000000002</v>
      </c>
      <c r="V199" s="50">
        <f>SUM(R199:R199)*M199</f>
        <v>0.2</v>
      </c>
      <c r="W199" s="50">
        <f t="shared" si="205"/>
        <v>0.2</v>
      </c>
      <c r="X199" s="171"/>
      <c r="Y199" s="171"/>
      <c r="Z199" s="171"/>
      <c r="AA199" s="171"/>
      <c r="AB199" s="171"/>
      <c r="AC199" s="174"/>
      <c r="AD199" s="170"/>
      <c r="AE199" s="71" t="str">
        <f t="shared" ref="AE199" si="207">+IF(Q200&gt;Q199,"SUPERADA",IF(Q200=Q199,"EQUILIBRADA",IF(Q200&lt;Q199,"PARA MEJORAR")))</f>
        <v>EQUILIBRADA</v>
      </c>
      <c r="AF199" s="157"/>
      <c r="AG199" s="157"/>
      <c r="AH199" s="157"/>
      <c r="AI199" s="172"/>
      <c r="AJ199" s="165"/>
    </row>
    <row r="200" spans="1:36" ht="35.1" customHeight="1" x14ac:dyDescent="0.2">
      <c r="A200" s="158"/>
      <c r="B200" s="159"/>
      <c r="C200" s="160"/>
      <c r="D200" s="159"/>
      <c r="E200" s="161"/>
      <c r="F200" s="159"/>
      <c r="G200" s="165"/>
      <c r="H200" s="167"/>
      <c r="I200" s="165"/>
      <c r="J200" s="165"/>
      <c r="K200" s="165"/>
      <c r="L200" s="169"/>
      <c r="M200" s="166"/>
      <c r="N200" s="51" t="s">
        <v>45</v>
      </c>
      <c r="O200" s="52">
        <v>0.25</v>
      </c>
      <c r="P200" s="52">
        <v>0.5</v>
      </c>
      <c r="Q200" s="52">
        <v>0.75</v>
      </c>
      <c r="R200" s="52">
        <v>1</v>
      </c>
      <c r="S200" s="53">
        <f>SUM(O200:O200)*M199</f>
        <v>0.05</v>
      </c>
      <c r="T200" s="53">
        <f>SUM(P200:P200)*M199</f>
        <v>0.1</v>
      </c>
      <c r="U200" s="53">
        <f t="shared" si="189"/>
        <v>0.15000000000000002</v>
      </c>
      <c r="V200" s="53">
        <f>SUM(R200:R200)*M199</f>
        <v>0.2</v>
      </c>
      <c r="W200" s="53">
        <f t="shared" si="205"/>
        <v>0.2</v>
      </c>
      <c r="X200" s="171"/>
      <c r="Y200" s="171"/>
      <c r="Z200" s="171"/>
      <c r="AA200" s="171"/>
      <c r="AB200" s="171"/>
      <c r="AC200" s="174"/>
      <c r="AD200" s="170"/>
      <c r="AE200" s="71"/>
      <c r="AF200" s="157"/>
      <c r="AG200" s="157"/>
      <c r="AH200" s="157"/>
      <c r="AI200" s="172"/>
      <c r="AJ200" s="165"/>
    </row>
    <row r="201" spans="1:36" ht="35.1" customHeight="1" x14ac:dyDescent="0.2">
      <c r="A201" s="158"/>
      <c r="B201" s="159"/>
      <c r="C201" s="160"/>
      <c r="D201" s="159"/>
      <c r="E201" s="161"/>
      <c r="F201" s="159"/>
      <c r="G201" s="165"/>
      <c r="H201" s="167"/>
      <c r="I201" s="165"/>
      <c r="J201" s="165"/>
      <c r="K201" s="165"/>
      <c r="L201" s="169" t="s">
        <v>279</v>
      </c>
      <c r="M201" s="166">
        <v>0.15</v>
      </c>
      <c r="N201" s="48" t="s">
        <v>41</v>
      </c>
      <c r="O201" s="49">
        <v>0.25</v>
      </c>
      <c r="P201" s="49">
        <v>0.5</v>
      </c>
      <c r="Q201" s="49">
        <v>0.75</v>
      </c>
      <c r="R201" s="49">
        <v>1</v>
      </c>
      <c r="S201" s="50">
        <f>SUM(O201:O201)*M201</f>
        <v>3.7499999999999999E-2</v>
      </c>
      <c r="T201" s="50">
        <f>SUM(P201:P201)*M201</f>
        <v>7.4999999999999997E-2</v>
      </c>
      <c r="U201" s="50">
        <f t="shared" si="187"/>
        <v>0.11249999999999999</v>
      </c>
      <c r="V201" s="50">
        <f>SUM(R201:R201)*M201</f>
        <v>0.15</v>
      </c>
      <c r="W201" s="50">
        <f t="shared" si="205"/>
        <v>0.15</v>
      </c>
      <c r="X201" s="171"/>
      <c r="Y201" s="171"/>
      <c r="Z201" s="171"/>
      <c r="AA201" s="171"/>
      <c r="AB201" s="171"/>
      <c r="AC201" s="174"/>
      <c r="AD201" s="170" t="s">
        <v>277</v>
      </c>
      <c r="AE201" s="71" t="str">
        <f t="shared" ref="AE201" si="208">+IF(Q202&gt;Q201,"SUPERADA",IF(Q202=Q201,"EQUILIBRADA",IF(Q202&lt;Q201,"PARA MEJORAR")))</f>
        <v>EQUILIBRADA</v>
      </c>
      <c r="AF201" s="157"/>
      <c r="AG201" s="157"/>
      <c r="AH201" s="157"/>
      <c r="AI201" s="172"/>
      <c r="AJ201" s="165"/>
    </row>
    <row r="202" spans="1:36" ht="35.1" customHeight="1" x14ac:dyDescent="0.2">
      <c r="A202" s="158"/>
      <c r="B202" s="159"/>
      <c r="C202" s="160"/>
      <c r="D202" s="159"/>
      <c r="E202" s="161"/>
      <c r="F202" s="159"/>
      <c r="G202" s="165"/>
      <c r="H202" s="167"/>
      <c r="I202" s="165"/>
      <c r="J202" s="165"/>
      <c r="K202" s="165"/>
      <c r="L202" s="169"/>
      <c r="M202" s="166"/>
      <c r="N202" s="51" t="s">
        <v>45</v>
      </c>
      <c r="O202" s="52">
        <v>0.25</v>
      </c>
      <c r="P202" s="52">
        <v>0.5</v>
      </c>
      <c r="Q202" s="52">
        <v>0.75</v>
      </c>
      <c r="R202" s="52">
        <v>1</v>
      </c>
      <c r="S202" s="53">
        <f>SUM(O202:O202)*M201</f>
        <v>3.7499999999999999E-2</v>
      </c>
      <c r="T202" s="53">
        <f>SUM(P202:P202)*M201</f>
        <v>7.4999999999999997E-2</v>
      </c>
      <c r="U202" s="53">
        <f t="shared" si="189"/>
        <v>0.11249999999999999</v>
      </c>
      <c r="V202" s="53">
        <f>SUM(R202:R202)*M201</f>
        <v>0.15</v>
      </c>
      <c r="W202" s="53">
        <f t="shared" si="205"/>
        <v>0.15</v>
      </c>
      <c r="X202" s="171"/>
      <c r="Y202" s="171"/>
      <c r="Z202" s="171"/>
      <c r="AA202" s="171"/>
      <c r="AB202" s="171"/>
      <c r="AC202" s="174"/>
      <c r="AD202" s="170"/>
      <c r="AE202" s="71"/>
      <c r="AF202" s="157"/>
      <c r="AG202" s="157"/>
      <c r="AH202" s="157"/>
      <c r="AI202" s="172"/>
      <c r="AJ202" s="165"/>
    </row>
    <row r="203" spans="1:36" ht="35.1" customHeight="1" x14ac:dyDescent="0.2">
      <c r="A203" s="158"/>
      <c r="B203" s="159"/>
      <c r="C203" s="160"/>
      <c r="D203" s="159"/>
      <c r="E203" s="161"/>
      <c r="F203" s="159"/>
      <c r="G203" s="165"/>
      <c r="H203" s="167"/>
      <c r="I203" s="165"/>
      <c r="J203" s="165"/>
      <c r="K203" s="165"/>
      <c r="L203" s="169" t="s">
        <v>280</v>
      </c>
      <c r="M203" s="166">
        <v>0.15</v>
      </c>
      <c r="N203" s="48" t="s">
        <v>41</v>
      </c>
      <c r="O203" s="49">
        <v>0.25</v>
      </c>
      <c r="P203" s="49">
        <v>0.5</v>
      </c>
      <c r="Q203" s="49">
        <v>0.75</v>
      </c>
      <c r="R203" s="49">
        <v>1</v>
      </c>
      <c r="S203" s="50">
        <f>SUM(O203:O203)*M203</f>
        <v>3.7499999999999999E-2</v>
      </c>
      <c r="T203" s="50">
        <f>SUM(P203:P203)*M203</f>
        <v>7.4999999999999997E-2</v>
      </c>
      <c r="U203" s="50">
        <f t="shared" si="187"/>
        <v>0.11249999999999999</v>
      </c>
      <c r="V203" s="50">
        <f>SUM(R203:R203)*M203</f>
        <v>0.15</v>
      </c>
      <c r="W203" s="50">
        <f t="shared" si="205"/>
        <v>0.15</v>
      </c>
      <c r="X203" s="171"/>
      <c r="Y203" s="171"/>
      <c r="Z203" s="171"/>
      <c r="AA203" s="171"/>
      <c r="AB203" s="171"/>
      <c r="AC203" s="174"/>
      <c r="AD203" s="170" t="s">
        <v>277</v>
      </c>
      <c r="AE203" s="71" t="str">
        <f t="shared" ref="AE203" si="209">+IF(Q204&gt;Q203,"SUPERADA",IF(Q204=Q203,"EQUILIBRADA",IF(Q204&lt;Q203,"PARA MEJORAR")))</f>
        <v>EQUILIBRADA</v>
      </c>
      <c r="AF203" s="157"/>
      <c r="AG203" s="157"/>
      <c r="AH203" s="157"/>
      <c r="AI203" s="172"/>
      <c r="AJ203" s="165"/>
    </row>
    <row r="204" spans="1:36" ht="35.1" customHeight="1" x14ac:dyDescent="0.2">
      <c r="A204" s="158"/>
      <c r="B204" s="159"/>
      <c r="C204" s="160"/>
      <c r="D204" s="159"/>
      <c r="E204" s="161"/>
      <c r="F204" s="159"/>
      <c r="G204" s="165"/>
      <c r="H204" s="167"/>
      <c r="I204" s="165"/>
      <c r="J204" s="165"/>
      <c r="K204" s="165"/>
      <c r="L204" s="169"/>
      <c r="M204" s="166"/>
      <c r="N204" s="51" t="s">
        <v>45</v>
      </c>
      <c r="O204" s="52">
        <v>0.25</v>
      </c>
      <c r="P204" s="52">
        <v>0.5</v>
      </c>
      <c r="Q204" s="52">
        <v>0.75</v>
      </c>
      <c r="R204" s="52">
        <v>1</v>
      </c>
      <c r="S204" s="53">
        <f>SUM(O204:O204)*M203</f>
        <v>3.7499999999999999E-2</v>
      </c>
      <c r="T204" s="53">
        <f>SUM(P204:P204)*M203</f>
        <v>7.4999999999999997E-2</v>
      </c>
      <c r="U204" s="53">
        <f t="shared" si="189"/>
        <v>0.11249999999999999</v>
      </c>
      <c r="V204" s="53">
        <f>SUM(R204:R204)*M203</f>
        <v>0.15</v>
      </c>
      <c r="W204" s="53">
        <f t="shared" si="205"/>
        <v>0.15</v>
      </c>
      <c r="X204" s="171"/>
      <c r="Y204" s="171"/>
      <c r="Z204" s="171"/>
      <c r="AA204" s="171"/>
      <c r="AB204" s="171"/>
      <c r="AC204" s="174"/>
      <c r="AD204" s="170"/>
      <c r="AE204" s="71"/>
      <c r="AF204" s="157"/>
      <c r="AG204" s="157"/>
      <c r="AH204" s="157"/>
      <c r="AI204" s="172"/>
      <c r="AJ204" s="165"/>
    </row>
    <row r="205" spans="1:36" ht="35.1" customHeight="1" x14ac:dyDescent="0.2">
      <c r="A205" s="158"/>
      <c r="B205" s="159"/>
      <c r="C205" s="160"/>
      <c r="D205" s="159"/>
      <c r="E205" s="161"/>
      <c r="F205" s="159"/>
      <c r="G205" s="165"/>
      <c r="H205" s="167"/>
      <c r="I205" s="165"/>
      <c r="J205" s="165"/>
      <c r="K205" s="165"/>
      <c r="L205" s="169" t="s">
        <v>281</v>
      </c>
      <c r="M205" s="166">
        <v>0.15</v>
      </c>
      <c r="N205" s="48" t="s">
        <v>41</v>
      </c>
      <c r="O205" s="49">
        <v>0.25</v>
      </c>
      <c r="P205" s="49">
        <v>0.5</v>
      </c>
      <c r="Q205" s="49">
        <v>0.75</v>
      </c>
      <c r="R205" s="49">
        <v>1</v>
      </c>
      <c r="S205" s="50">
        <f>SUM(O205:O205)*M205</f>
        <v>3.7499999999999999E-2</v>
      </c>
      <c r="T205" s="50">
        <f>SUM(P205:P205)*M205</f>
        <v>7.4999999999999997E-2</v>
      </c>
      <c r="U205" s="50">
        <f t="shared" si="187"/>
        <v>0.11249999999999999</v>
      </c>
      <c r="V205" s="50">
        <f>SUM(R205:R205)*M205</f>
        <v>0.15</v>
      </c>
      <c r="W205" s="50">
        <f t="shared" si="205"/>
        <v>0.15</v>
      </c>
      <c r="X205" s="171"/>
      <c r="Y205" s="171"/>
      <c r="Z205" s="171"/>
      <c r="AA205" s="171"/>
      <c r="AB205" s="171"/>
      <c r="AC205" s="174"/>
      <c r="AD205" s="170" t="s">
        <v>282</v>
      </c>
      <c r="AE205" s="71" t="str">
        <f t="shared" ref="AE205" si="210">+IF(Q206&gt;Q205,"SUPERADA",IF(Q206=Q205,"EQUILIBRADA",IF(Q206&lt;Q205,"PARA MEJORAR")))</f>
        <v>EQUILIBRADA</v>
      </c>
      <c r="AF205" s="157"/>
      <c r="AG205" s="157"/>
      <c r="AH205" s="157"/>
      <c r="AI205" s="172"/>
      <c r="AJ205" s="165"/>
    </row>
    <row r="206" spans="1:36" ht="35.1" customHeight="1" x14ac:dyDescent="0.2">
      <c r="A206" s="158"/>
      <c r="B206" s="159"/>
      <c r="C206" s="160"/>
      <c r="D206" s="159"/>
      <c r="E206" s="161"/>
      <c r="F206" s="159"/>
      <c r="G206" s="165"/>
      <c r="H206" s="167"/>
      <c r="I206" s="165"/>
      <c r="J206" s="165"/>
      <c r="K206" s="165"/>
      <c r="L206" s="169"/>
      <c r="M206" s="166"/>
      <c r="N206" s="51" t="s">
        <v>45</v>
      </c>
      <c r="O206" s="52">
        <v>0.25</v>
      </c>
      <c r="P206" s="52">
        <v>0.5</v>
      </c>
      <c r="Q206" s="52">
        <v>0.75</v>
      </c>
      <c r="R206" s="52">
        <v>1</v>
      </c>
      <c r="S206" s="53">
        <f>SUM(O206:O206)*M205</f>
        <v>3.7499999999999999E-2</v>
      </c>
      <c r="T206" s="53">
        <f>SUM(P206:P206)*M205</f>
        <v>7.4999999999999997E-2</v>
      </c>
      <c r="U206" s="53">
        <f t="shared" si="189"/>
        <v>0.11249999999999999</v>
      </c>
      <c r="V206" s="53">
        <f>SUM(R206:R206)*M205</f>
        <v>0.15</v>
      </c>
      <c r="W206" s="53">
        <f t="shared" si="205"/>
        <v>0.15</v>
      </c>
      <c r="X206" s="171"/>
      <c r="Y206" s="171"/>
      <c r="Z206" s="171"/>
      <c r="AA206" s="171"/>
      <c r="AB206" s="171"/>
      <c r="AC206" s="174"/>
      <c r="AD206" s="170"/>
      <c r="AE206" s="71"/>
      <c r="AF206" s="157"/>
      <c r="AG206" s="157"/>
      <c r="AH206" s="157"/>
      <c r="AI206" s="172"/>
      <c r="AJ206" s="165"/>
    </row>
    <row r="207" spans="1:36" ht="35.1" customHeight="1" x14ac:dyDescent="0.2">
      <c r="A207" s="158"/>
      <c r="B207" s="159"/>
      <c r="C207" s="160"/>
      <c r="D207" s="159"/>
      <c r="E207" s="161"/>
      <c r="F207" s="159"/>
      <c r="G207" s="165"/>
      <c r="H207" s="167"/>
      <c r="I207" s="165"/>
      <c r="J207" s="165"/>
      <c r="K207" s="165"/>
      <c r="L207" s="169" t="s">
        <v>283</v>
      </c>
      <c r="M207" s="166">
        <v>0.15</v>
      </c>
      <c r="N207" s="48" t="s">
        <v>41</v>
      </c>
      <c r="O207" s="49">
        <v>0.25</v>
      </c>
      <c r="P207" s="49">
        <v>0.5</v>
      </c>
      <c r="Q207" s="49">
        <v>0.75</v>
      </c>
      <c r="R207" s="49">
        <v>1</v>
      </c>
      <c r="S207" s="50">
        <f>SUM(O207:O207)*M207</f>
        <v>3.7499999999999999E-2</v>
      </c>
      <c r="T207" s="50">
        <f>SUM(P207:P207)*M207</f>
        <v>7.4999999999999997E-2</v>
      </c>
      <c r="U207" s="50">
        <f t="shared" si="187"/>
        <v>0.11249999999999999</v>
      </c>
      <c r="V207" s="50">
        <f>SUM(R207:R207)*M207</f>
        <v>0.15</v>
      </c>
      <c r="W207" s="50">
        <f t="shared" si="205"/>
        <v>0.15</v>
      </c>
      <c r="X207" s="171"/>
      <c r="Y207" s="171"/>
      <c r="Z207" s="171"/>
      <c r="AA207" s="171"/>
      <c r="AB207" s="171"/>
      <c r="AC207" s="174"/>
      <c r="AD207" s="170" t="s">
        <v>277</v>
      </c>
      <c r="AE207" s="71" t="str">
        <f t="shared" ref="AE207" si="211">+IF(Q208&gt;Q207,"SUPERADA",IF(Q208=Q207,"EQUILIBRADA",IF(Q208&lt;Q207,"PARA MEJORAR")))</f>
        <v>EQUILIBRADA</v>
      </c>
      <c r="AF207" s="157"/>
      <c r="AG207" s="157"/>
      <c r="AH207" s="157"/>
      <c r="AI207" s="172"/>
      <c r="AJ207" s="165"/>
    </row>
    <row r="208" spans="1:36" ht="35.1" customHeight="1" x14ac:dyDescent="0.2">
      <c r="A208" s="158"/>
      <c r="B208" s="159"/>
      <c r="C208" s="160"/>
      <c r="D208" s="159"/>
      <c r="E208" s="161"/>
      <c r="F208" s="159"/>
      <c r="G208" s="165"/>
      <c r="H208" s="167"/>
      <c r="I208" s="165"/>
      <c r="J208" s="165"/>
      <c r="K208" s="165"/>
      <c r="L208" s="169"/>
      <c r="M208" s="166"/>
      <c r="N208" s="51" t="s">
        <v>45</v>
      </c>
      <c r="O208" s="52">
        <v>0.25</v>
      </c>
      <c r="P208" s="52">
        <v>0.5</v>
      </c>
      <c r="Q208" s="52">
        <v>0.75</v>
      </c>
      <c r="R208" s="52">
        <v>1</v>
      </c>
      <c r="S208" s="53">
        <f>SUM(O208:O208)*M207</f>
        <v>3.7499999999999999E-2</v>
      </c>
      <c r="T208" s="53">
        <f>SUM(P208:P208)*M207</f>
        <v>7.4999999999999997E-2</v>
      </c>
      <c r="U208" s="53">
        <f t="shared" si="189"/>
        <v>0.11249999999999999</v>
      </c>
      <c r="V208" s="53">
        <f>SUM(R208:R208)*M207</f>
        <v>0.15</v>
      </c>
      <c r="W208" s="53">
        <f t="shared" si="205"/>
        <v>0.15</v>
      </c>
      <c r="X208" s="171"/>
      <c r="Y208" s="171"/>
      <c r="Z208" s="171"/>
      <c r="AA208" s="171"/>
      <c r="AB208" s="171"/>
      <c r="AC208" s="174"/>
      <c r="AD208" s="170"/>
      <c r="AE208" s="71"/>
      <c r="AF208" s="157"/>
      <c r="AG208" s="157"/>
      <c r="AH208" s="157"/>
      <c r="AI208" s="172"/>
      <c r="AJ208" s="165"/>
    </row>
    <row r="209" spans="1:36" ht="35.1" customHeight="1" x14ac:dyDescent="0.2">
      <c r="A209" s="158"/>
      <c r="B209" s="159"/>
      <c r="C209" s="160">
        <v>16</v>
      </c>
      <c r="D209" s="159" t="s">
        <v>284</v>
      </c>
      <c r="E209" s="161">
        <v>17</v>
      </c>
      <c r="F209" s="159" t="s">
        <v>285</v>
      </c>
      <c r="G209" s="165" t="s">
        <v>286</v>
      </c>
      <c r="H209" s="167">
        <v>29</v>
      </c>
      <c r="I209" s="165" t="s">
        <v>287</v>
      </c>
      <c r="J209" s="165" t="s">
        <v>288</v>
      </c>
      <c r="K209" s="168">
        <f>AA209</f>
        <v>0.65500000000000003</v>
      </c>
      <c r="L209" s="169" t="s">
        <v>289</v>
      </c>
      <c r="M209" s="166">
        <v>0.5</v>
      </c>
      <c r="N209" s="48" t="s">
        <v>41</v>
      </c>
      <c r="O209" s="49">
        <v>1</v>
      </c>
      <c r="P209" s="49">
        <v>1</v>
      </c>
      <c r="Q209" s="49">
        <v>1</v>
      </c>
      <c r="R209" s="49">
        <v>1</v>
      </c>
      <c r="S209" s="50">
        <f>SUM(O209:O209)*M209</f>
        <v>0.5</v>
      </c>
      <c r="T209" s="50">
        <f>SUM(P209:P209)*M209</f>
        <v>0.5</v>
      </c>
      <c r="U209" s="50">
        <f t="shared" si="187"/>
        <v>0.5</v>
      </c>
      <c r="V209" s="50">
        <f>SUM(R209:R209)*M209</f>
        <v>0.5</v>
      </c>
      <c r="W209" s="50">
        <f t="shared" si="205"/>
        <v>0.5</v>
      </c>
      <c r="X209" s="171">
        <f>+S210+S212</f>
        <v>0.44999999999999996</v>
      </c>
      <c r="Y209" s="171">
        <f t="shared" ref="Y209:AB209" si="212">+T210+T212</f>
        <v>0.65500000000000003</v>
      </c>
      <c r="Z209" s="171">
        <f t="shared" si="212"/>
        <v>0.65500000000000003</v>
      </c>
      <c r="AA209" s="171">
        <f t="shared" si="212"/>
        <v>0.65500000000000003</v>
      </c>
      <c r="AB209" s="171">
        <f t="shared" si="212"/>
        <v>0.65500000000000003</v>
      </c>
      <c r="AC209" s="174"/>
      <c r="AD209" s="170" t="s">
        <v>290</v>
      </c>
      <c r="AE209" s="71" t="str">
        <f t="shared" ref="AE209" si="213">+IF(Q210&gt;Q209,"SUPERADA",IF(Q210=Q209,"EQUILIBRADA",IF(Q210&lt;Q209,"PARA MEJORAR")))</f>
        <v>PARA MEJORAR</v>
      </c>
      <c r="AF209" s="157" t="str">
        <f>IF(COUNTIF(AE209:AE212,"PARA MEJORAR")&gt;=1,"PARA MEJORAR","BIEN")</f>
        <v>PARA MEJORAR</v>
      </c>
      <c r="AG209" s="157" t="str">
        <f>IF(COUNTIF(AF209:AF212,"PARA MEJORAR")&gt;=1,"PARA MEJORAR","BIEN")</f>
        <v>PARA MEJORAR</v>
      </c>
      <c r="AH209" s="157"/>
      <c r="AI209" s="172"/>
      <c r="AJ209" s="165"/>
    </row>
    <row r="210" spans="1:36" ht="35.1" customHeight="1" x14ac:dyDescent="0.2">
      <c r="A210" s="158"/>
      <c r="B210" s="159"/>
      <c r="C210" s="160"/>
      <c r="D210" s="159"/>
      <c r="E210" s="161"/>
      <c r="F210" s="159"/>
      <c r="G210" s="165"/>
      <c r="H210" s="167"/>
      <c r="I210" s="165"/>
      <c r="J210" s="165"/>
      <c r="K210" s="165"/>
      <c r="L210" s="169"/>
      <c r="M210" s="166"/>
      <c r="N210" s="51" t="s">
        <v>45</v>
      </c>
      <c r="O210" s="52">
        <v>0.7</v>
      </c>
      <c r="P210" s="52">
        <v>0.9</v>
      </c>
      <c r="Q210" s="52">
        <v>0.9</v>
      </c>
      <c r="R210" s="52">
        <v>0.9</v>
      </c>
      <c r="S210" s="53">
        <f>SUM(O210:O210)*M209</f>
        <v>0.35</v>
      </c>
      <c r="T210" s="53">
        <f>SUM(P210:P210)*M209</f>
        <v>0.45</v>
      </c>
      <c r="U210" s="53">
        <f t="shared" si="189"/>
        <v>0.45</v>
      </c>
      <c r="V210" s="53">
        <f>SUM(R210:R210)*M209</f>
        <v>0.45</v>
      </c>
      <c r="W210" s="53">
        <f t="shared" si="205"/>
        <v>0.45</v>
      </c>
      <c r="X210" s="171"/>
      <c r="Y210" s="171"/>
      <c r="Z210" s="171"/>
      <c r="AA210" s="171"/>
      <c r="AB210" s="171"/>
      <c r="AC210" s="174"/>
      <c r="AD210" s="170"/>
      <c r="AE210" s="71"/>
      <c r="AF210" s="157"/>
      <c r="AG210" s="157"/>
      <c r="AH210" s="157"/>
      <c r="AI210" s="172"/>
      <c r="AJ210" s="165"/>
    </row>
    <row r="211" spans="1:36" ht="35.1" customHeight="1" x14ac:dyDescent="0.2">
      <c r="A211" s="158"/>
      <c r="B211" s="159"/>
      <c r="C211" s="160"/>
      <c r="D211" s="159"/>
      <c r="E211" s="161"/>
      <c r="F211" s="159"/>
      <c r="G211" s="165"/>
      <c r="H211" s="167"/>
      <c r="I211" s="165"/>
      <c r="J211" s="165"/>
      <c r="K211" s="165"/>
      <c r="L211" s="169" t="s">
        <v>291</v>
      </c>
      <c r="M211" s="166">
        <v>0.5</v>
      </c>
      <c r="N211" s="48" t="s">
        <v>41</v>
      </c>
      <c r="O211" s="49">
        <v>0</v>
      </c>
      <c r="P211" s="49">
        <v>0.41</v>
      </c>
      <c r="Q211" s="49">
        <v>0.65</v>
      </c>
      <c r="R211" s="49">
        <v>1</v>
      </c>
      <c r="S211" s="50">
        <f>SUM(O211:O211)*M211</f>
        <v>0</v>
      </c>
      <c r="T211" s="50">
        <f>SUM(P211:P211)*M211</f>
        <v>0.20499999999999999</v>
      </c>
      <c r="U211" s="50">
        <f t="shared" si="187"/>
        <v>0.32500000000000001</v>
      </c>
      <c r="V211" s="50">
        <f>SUM(R211:R211)*M211</f>
        <v>0.5</v>
      </c>
      <c r="W211" s="50">
        <f t="shared" si="205"/>
        <v>0.5</v>
      </c>
      <c r="X211" s="171"/>
      <c r="Y211" s="171"/>
      <c r="Z211" s="171"/>
      <c r="AA211" s="171"/>
      <c r="AB211" s="171"/>
      <c r="AC211" s="174"/>
      <c r="AD211" s="170"/>
      <c r="AE211" s="71" t="str">
        <f t="shared" ref="AE211" si="214">+IF(Q212&gt;Q211,"SUPERADA",IF(Q212=Q211,"EQUILIBRADA",IF(Q212&lt;Q211,"PARA MEJORAR")))</f>
        <v>PARA MEJORAR</v>
      </c>
      <c r="AF211" s="157"/>
      <c r="AG211" s="157"/>
      <c r="AH211" s="157"/>
      <c r="AI211" s="172"/>
      <c r="AJ211" s="165"/>
    </row>
    <row r="212" spans="1:36" ht="35.1" customHeight="1" x14ac:dyDescent="0.2">
      <c r="A212" s="158"/>
      <c r="B212" s="159"/>
      <c r="C212" s="160"/>
      <c r="D212" s="159"/>
      <c r="E212" s="161"/>
      <c r="F212" s="159"/>
      <c r="G212" s="165"/>
      <c r="H212" s="167"/>
      <c r="I212" s="165"/>
      <c r="J212" s="165"/>
      <c r="K212" s="165"/>
      <c r="L212" s="169"/>
      <c r="M212" s="166"/>
      <c r="N212" s="51" t="s">
        <v>45</v>
      </c>
      <c r="O212" s="52">
        <v>0.2</v>
      </c>
      <c r="P212" s="52">
        <v>0.41</v>
      </c>
      <c r="Q212" s="52">
        <v>0.41</v>
      </c>
      <c r="R212" s="52">
        <v>0.41</v>
      </c>
      <c r="S212" s="53">
        <f>SUM(O212:O212)*M211</f>
        <v>0.1</v>
      </c>
      <c r="T212" s="53">
        <f>SUM(P212:P212)*M211</f>
        <v>0.20499999999999999</v>
      </c>
      <c r="U212" s="53">
        <f t="shared" si="189"/>
        <v>0.20499999999999999</v>
      </c>
      <c r="V212" s="53">
        <f>SUM(R212:R212)*M211</f>
        <v>0.20499999999999999</v>
      </c>
      <c r="W212" s="53">
        <f t="shared" si="205"/>
        <v>0.20499999999999999</v>
      </c>
      <c r="X212" s="171"/>
      <c r="Y212" s="171"/>
      <c r="Z212" s="171"/>
      <c r="AA212" s="171"/>
      <c r="AB212" s="171"/>
      <c r="AC212" s="174"/>
      <c r="AD212" s="170"/>
      <c r="AE212" s="71"/>
      <c r="AF212" s="157"/>
      <c r="AG212" s="157"/>
      <c r="AH212" s="157"/>
      <c r="AI212" s="172"/>
      <c r="AJ212" s="165"/>
    </row>
    <row r="213" spans="1:36" ht="35.1" customHeight="1" x14ac:dyDescent="0.2">
      <c r="A213" s="158"/>
      <c r="B213" s="159"/>
      <c r="C213" s="160">
        <v>17</v>
      </c>
      <c r="D213" s="159" t="s">
        <v>292</v>
      </c>
      <c r="E213" s="161">
        <v>18</v>
      </c>
      <c r="F213" s="159" t="s">
        <v>293</v>
      </c>
      <c r="G213" s="165" t="s">
        <v>294</v>
      </c>
      <c r="H213" s="167">
        <v>30</v>
      </c>
      <c r="I213" s="165" t="s">
        <v>295</v>
      </c>
      <c r="J213" s="165" t="s">
        <v>265</v>
      </c>
      <c r="K213" s="168">
        <f>AA213</f>
        <v>1</v>
      </c>
      <c r="L213" s="169" t="s">
        <v>296</v>
      </c>
      <c r="M213" s="166">
        <v>0.25</v>
      </c>
      <c r="N213" s="48" t="s">
        <v>41</v>
      </c>
      <c r="O213" s="49">
        <v>0.25</v>
      </c>
      <c r="P213" s="49">
        <v>0.5</v>
      </c>
      <c r="Q213" s="49">
        <v>0.75</v>
      </c>
      <c r="R213" s="49">
        <v>1</v>
      </c>
      <c r="S213" s="50">
        <f>SUM(O213:O213)*M213</f>
        <v>6.25E-2</v>
      </c>
      <c r="T213" s="50">
        <f>SUM(P213:P213)*M213</f>
        <v>0.125</v>
      </c>
      <c r="U213" s="50">
        <f t="shared" si="187"/>
        <v>0.1875</v>
      </c>
      <c r="V213" s="50">
        <f>SUM(R213:R213)*M213</f>
        <v>0.25</v>
      </c>
      <c r="W213" s="50">
        <f t="shared" si="205"/>
        <v>0.25</v>
      </c>
      <c r="X213" s="171">
        <f>+S214+S220+S216+S218</f>
        <v>0.25</v>
      </c>
      <c r="Y213" s="171">
        <f>+T214+T220+T216+T218</f>
        <v>0.5</v>
      </c>
      <c r="Z213" s="171">
        <f>+U214+U220+U216+U218</f>
        <v>0.75</v>
      </c>
      <c r="AA213" s="171">
        <f>+V214+V220+V216+V218</f>
        <v>1</v>
      </c>
      <c r="AB213" s="171">
        <f>+W214+W220+W216+W218</f>
        <v>1</v>
      </c>
      <c r="AC213" s="174"/>
      <c r="AD213" s="170" t="s">
        <v>290</v>
      </c>
      <c r="AE213" s="71" t="str">
        <f t="shared" ref="AE213" si="215">+IF(Q214&gt;Q213,"SUPERADA",IF(Q214=Q213,"EQUILIBRADA",IF(Q214&lt;Q213,"PARA MEJORAR")))</f>
        <v>EQUILIBRADA</v>
      </c>
      <c r="AF213" s="157" t="str">
        <f>IF(COUNTIF(AE213:AE220,"PARA MEJORAR")&gt;=1,"PARA MEJORAR","BIEN")</f>
        <v>BIEN</v>
      </c>
      <c r="AG213" s="157" t="str">
        <f>IF(COUNTIF(AF213:AF222,"PARA MEJORAR")&gt;=1,"PARA MEJORAR","BIEN")</f>
        <v>BIEN</v>
      </c>
      <c r="AH213" s="157"/>
      <c r="AI213" s="172"/>
      <c r="AJ213" s="165"/>
    </row>
    <row r="214" spans="1:36" ht="35.1" customHeight="1" x14ac:dyDescent="0.2">
      <c r="A214" s="158"/>
      <c r="B214" s="159"/>
      <c r="C214" s="160"/>
      <c r="D214" s="159"/>
      <c r="E214" s="161"/>
      <c r="F214" s="159"/>
      <c r="G214" s="165"/>
      <c r="H214" s="167"/>
      <c r="I214" s="165"/>
      <c r="J214" s="165"/>
      <c r="K214" s="165"/>
      <c r="L214" s="169"/>
      <c r="M214" s="166"/>
      <c r="N214" s="51" t="s">
        <v>45</v>
      </c>
      <c r="O214" s="52">
        <v>0.25</v>
      </c>
      <c r="P214" s="52">
        <v>0.5</v>
      </c>
      <c r="Q214" s="52">
        <v>0.75</v>
      </c>
      <c r="R214" s="52">
        <v>1</v>
      </c>
      <c r="S214" s="53">
        <f>SUM(O214:O214)*M213</f>
        <v>6.25E-2</v>
      </c>
      <c r="T214" s="53">
        <f>SUM(P214:P214)*M213</f>
        <v>0.125</v>
      </c>
      <c r="U214" s="53">
        <f t="shared" si="189"/>
        <v>0.1875</v>
      </c>
      <c r="V214" s="53">
        <f>SUM(R214:R214)*M213</f>
        <v>0.25</v>
      </c>
      <c r="W214" s="53">
        <f t="shared" si="205"/>
        <v>0.25</v>
      </c>
      <c r="X214" s="171"/>
      <c r="Y214" s="171"/>
      <c r="Z214" s="171"/>
      <c r="AA214" s="171"/>
      <c r="AB214" s="171"/>
      <c r="AC214" s="174"/>
      <c r="AD214" s="170"/>
      <c r="AE214" s="71"/>
      <c r="AF214" s="157"/>
      <c r="AG214" s="157"/>
      <c r="AH214" s="157"/>
      <c r="AI214" s="172"/>
      <c r="AJ214" s="165"/>
    </row>
    <row r="215" spans="1:36" ht="35.1" customHeight="1" x14ac:dyDescent="0.2">
      <c r="A215" s="158"/>
      <c r="B215" s="159"/>
      <c r="C215" s="160"/>
      <c r="D215" s="159"/>
      <c r="E215" s="161"/>
      <c r="F215" s="159"/>
      <c r="G215" s="165"/>
      <c r="H215" s="167"/>
      <c r="I215" s="165"/>
      <c r="J215" s="165"/>
      <c r="K215" s="165"/>
      <c r="L215" s="169" t="s">
        <v>297</v>
      </c>
      <c r="M215" s="166">
        <v>0.25</v>
      </c>
      <c r="N215" s="48" t="s">
        <v>41</v>
      </c>
      <c r="O215" s="49">
        <v>0.25</v>
      </c>
      <c r="P215" s="49">
        <v>0.5</v>
      </c>
      <c r="Q215" s="49">
        <v>0.75</v>
      </c>
      <c r="R215" s="49">
        <v>1</v>
      </c>
      <c r="S215" s="50">
        <f>SUM(O215:O215)*M215</f>
        <v>6.25E-2</v>
      </c>
      <c r="T215" s="50">
        <f>SUM(P215:P215)*M215</f>
        <v>0.125</v>
      </c>
      <c r="U215" s="50">
        <f t="shared" si="187"/>
        <v>0.1875</v>
      </c>
      <c r="V215" s="50">
        <f>SUM(R215:R215)*M215</f>
        <v>0.25</v>
      </c>
      <c r="W215" s="50">
        <f t="shared" si="205"/>
        <v>0.25</v>
      </c>
      <c r="X215" s="171"/>
      <c r="Y215" s="171"/>
      <c r="Z215" s="171"/>
      <c r="AA215" s="171"/>
      <c r="AB215" s="171"/>
      <c r="AC215" s="174"/>
      <c r="AD215" s="170"/>
      <c r="AE215" s="71" t="str">
        <f t="shared" ref="AE215" si="216">+IF(Q216&gt;Q215,"SUPERADA",IF(Q216=Q215,"EQUILIBRADA",IF(Q216&lt;Q215,"PARA MEJORAR")))</f>
        <v>EQUILIBRADA</v>
      </c>
      <c r="AF215" s="157"/>
      <c r="AG215" s="157"/>
      <c r="AH215" s="157"/>
      <c r="AI215" s="172"/>
      <c r="AJ215" s="165"/>
    </row>
    <row r="216" spans="1:36" ht="35.1" customHeight="1" x14ac:dyDescent="0.2">
      <c r="A216" s="158"/>
      <c r="B216" s="159"/>
      <c r="C216" s="160"/>
      <c r="D216" s="159"/>
      <c r="E216" s="161"/>
      <c r="F216" s="159"/>
      <c r="G216" s="165"/>
      <c r="H216" s="167"/>
      <c r="I216" s="165"/>
      <c r="J216" s="165"/>
      <c r="K216" s="165"/>
      <c r="L216" s="169"/>
      <c r="M216" s="166"/>
      <c r="N216" s="51" t="s">
        <v>45</v>
      </c>
      <c r="O216" s="52">
        <v>0.25</v>
      </c>
      <c r="P216" s="52">
        <v>0.5</v>
      </c>
      <c r="Q216" s="52">
        <v>0.75</v>
      </c>
      <c r="R216" s="52">
        <v>1</v>
      </c>
      <c r="S216" s="53">
        <f>SUM(O216:O216)*M215</f>
        <v>6.25E-2</v>
      </c>
      <c r="T216" s="53">
        <f>SUM(P216:P216)*M215</f>
        <v>0.125</v>
      </c>
      <c r="U216" s="53">
        <f t="shared" si="189"/>
        <v>0.1875</v>
      </c>
      <c r="V216" s="53">
        <f>SUM(R216:R216)*M215</f>
        <v>0.25</v>
      </c>
      <c r="W216" s="53">
        <f t="shared" si="205"/>
        <v>0.25</v>
      </c>
      <c r="X216" s="171"/>
      <c r="Y216" s="171"/>
      <c r="Z216" s="171"/>
      <c r="AA216" s="171"/>
      <c r="AB216" s="171"/>
      <c r="AC216" s="174"/>
      <c r="AD216" s="170"/>
      <c r="AE216" s="71"/>
      <c r="AF216" s="157"/>
      <c r="AG216" s="157"/>
      <c r="AH216" s="157"/>
      <c r="AI216" s="172"/>
      <c r="AJ216" s="165"/>
    </row>
    <row r="217" spans="1:36" ht="35.1" customHeight="1" x14ac:dyDescent="0.2">
      <c r="A217" s="158"/>
      <c r="B217" s="159"/>
      <c r="C217" s="160"/>
      <c r="D217" s="159"/>
      <c r="E217" s="161"/>
      <c r="F217" s="159"/>
      <c r="G217" s="165"/>
      <c r="H217" s="167"/>
      <c r="I217" s="165"/>
      <c r="J217" s="165"/>
      <c r="K217" s="165"/>
      <c r="L217" s="169" t="s">
        <v>298</v>
      </c>
      <c r="M217" s="166">
        <v>0.25</v>
      </c>
      <c r="N217" s="48" t="s">
        <v>41</v>
      </c>
      <c r="O217" s="49">
        <v>0.25</v>
      </c>
      <c r="P217" s="49">
        <v>0.5</v>
      </c>
      <c r="Q217" s="49">
        <v>0.75</v>
      </c>
      <c r="R217" s="49">
        <v>1</v>
      </c>
      <c r="S217" s="50">
        <f>SUM(O217:O217)*M217</f>
        <v>6.25E-2</v>
      </c>
      <c r="T217" s="50">
        <f>SUM(P217:P217)*M217</f>
        <v>0.125</v>
      </c>
      <c r="U217" s="50">
        <f t="shared" si="187"/>
        <v>0.1875</v>
      </c>
      <c r="V217" s="50">
        <f>SUM(R217:R217)*M217</f>
        <v>0.25</v>
      </c>
      <c r="W217" s="50">
        <f t="shared" si="205"/>
        <v>0.25</v>
      </c>
      <c r="X217" s="171"/>
      <c r="Y217" s="171"/>
      <c r="Z217" s="171"/>
      <c r="AA217" s="171"/>
      <c r="AB217" s="171"/>
      <c r="AC217" s="174"/>
      <c r="AD217" s="170"/>
      <c r="AE217" s="71" t="str">
        <f t="shared" ref="AE217" si="217">+IF(Q218&gt;Q217,"SUPERADA",IF(Q218=Q217,"EQUILIBRADA",IF(Q218&lt;Q217,"PARA MEJORAR")))</f>
        <v>EQUILIBRADA</v>
      </c>
      <c r="AF217" s="157"/>
      <c r="AG217" s="157"/>
      <c r="AH217" s="157"/>
      <c r="AI217" s="172"/>
      <c r="AJ217" s="165"/>
    </row>
    <row r="218" spans="1:36" ht="35.1" customHeight="1" x14ac:dyDescent="0.2">
      <c r="A218" s="158"/>
      <c r="B218" s="159"/>
      <c r="C218" s="160"/>
      <c r="D218" s="159"/>
      <c r="E218" s="161"/>
      <c r="F218" s="159"/>
      <c r="G218" s="165"/>
      <c r="H218" s="167"/>
      <c r="I218" s="165"/>
      <c r="J218" s="165"/>
      <c r="K218" s="165"/>
      <c r="L218" s="169"/>
      <c r="M218" s="166"/>
      <c r="N218" s="51" t="s">
        <v>45</v>
      </c>
      <c r="O218" s="52">
        <v>0.25</v>
      </c>
      <c r="P218" s="52">
        <v>0.5</v>
      </c>
      <c r="Q218" s="52">
        <v>0.75</v>
      </c>
      <c r="R218" s="52">
        <v>1</v>
      </c>
      <c r="S218" s="53">
        <f>SUM(O218:O218)*M217</f>
        <v>6.25E-2</v>
      </c>
      <c r="T218" s="53">
        <f>SUM(P218:P218)*M217</f>
        <v>0.125</v>
      </c>
      <c r="U218" s="53">
        <f t="shared" si="189"/>
        <v>0.1875</v>
      </c>
      <c r="V218" s="53">
        <f>SUM(R218:R218)*M217</f>
        <v>0.25</v>
      </c>
      <c r="W218" s="53">
        <f t="shared" si="205"/>
        <v>0.25</v>
      </c>
      <c r="X218" s="171"/>
      <c r="Y218" s="171"/>
      <c r="Z218" s="171"/>
      <c r="AA218" s="171"/>
      <c r="AB218" s="171"/>
      <c r="AC218" s="174"/>
      <c r="AD218" s="170"/>
      <c r="AE218" s="71"/>
      <c r="AF218" s="157"/>
      <c r="AG218" s="157"/>
      <c r="AH218" s="157"/>
      <c r="AI218" s="172"/>
      <c r="AJ218" s="165"/>
    </row>
    <row r="219" spans="1:36" ht="35.1" customHeight="1" x14ac:dyDescent="0.2">
      <c r="A219" s="158"/>
      <c r="B219" s="159"/>
      <c r="C219" s="160"/>
      <c r="D219" s="159"/>
      <c r="E219" s="161"/>
      <c r="F219" s="159"/>
      <c r="G219" s="165"/>
      <c r="H219" s="167"/>
      <c r="I219" s="165"/>
      <c r="J219" s="165"/>
      <c r="K219" s="165"/>
      <c r="L219" s="169" t="s">
        <v>299</v>
      </c>
      <c r="M219" s="166">
        <v>0.25</v>
      </c>
      <c r="N219" s="48" t="s">
        <v>41</v>
      </c>
      <c r="O219" s="49">
        <v>0.25</v>
      </c>
      <c r="P219" s="49">
        <v>0.5</v>
      </c>
      <c r="Q219" s="49">
        <v>0.75</v>
      </c>
      <c r="R219" s="49">
        <v>1</v>
      </c>
      <c r="S219" s="50">
        <f>SUM(O219:O219)*M219</f>
        <v>6.25E-2</v>
      </c>
      <c r="T219" s="50">
        <f>SUM(P219:P219)*M219</f>
        <v>0.125</v>
      </c>
      <c r="U219" s="50">
        <f t="shared" si="187"/>
        <v>0.1875</v>
      </c>
      <c r="V219" s="50">
        <f>SUM(R219:R219)*M219</f>
        <v>0.25</v>
      </c>
      <c r="W219" s="50">
        <f t="shared" si="205"/>
        <v>0.25</v>
      </c>
      <c r="X219" s="171"/>
      <c r="Y219" s="171"/>
      <c r="Z219" s="171"/>
      <c r="AA219" s="171"/>
      <c r="AB219" s="171"/>
      <c r="AC219" s="174"/>
      <c r="AD219" s="170"/>
      <c r="AE219" s="71" t="str">
        <f t="shared" ref="AE219" si="218">+IF(Q220&gt;Q219,"SUPERADA",IF(Q220=Q219,"EQUILIBRADA",IF(Q220&lt;Q219,"PARA MEJORAR")))</f>
        <v>EQUILIBRADA</v>
      </c>
      <c r="AF219" s="157"/>
      <c r="AG219" s="157"/>
      <c r="AH219" s="157"/>
      <c r="AI219" s="172"/>
      <c r="AJ219" s="165"/>
    </row>
    <row r="220" spans="1:36" ht="35.1" customHeight="1" x14ac:dyDescent="0.2">
      <c r="A220" s="158"/>
      <c r="B220" s="159"/>
      <c r="C220" s="160"/>
      <c r="D220" s="159"/>
      <c r="E220" s="161"/>
      <c r="F220" s="159"/>
      <c r="G220" s="165"/>
      <c r="H220" s="167"/>
      <c r="I220" s="165"/>
      <c r="J220" s="165"/>
      <c r="K220" s="165"/>
      <c r="L220" s="169"/>
      <c r="M220" s="166"/>
      <c r="N220" s="51" t="s">
        <v>45</v>
      </c>
      <c r="O220" s="52">
        <v>0.25</v>
      </c>
      <c r="P220" s="52">
        <v>0.5</v>
      </c>
      <c r="Q220" s="52">
        <v>0.75</v>
      </c>
      <c r="R220" s="52">
        <v>1</v>
      </c>
      <c r="S220" s="53">
        <f>SUM(O220:O220)*M219</f>
        <v>6.25E-2</v>
      </c>
      <c r="T220" s="53">
        <f>SUM(P220:P220)*M219</f>
        <v>0.125</v>
      </c>
      <c r="U220" s="53">
        <f t="shared" si="189"/>
        <v>0.1875</v>
      </c>
      <c r="V220" s="53">
        <f>SUM(R220:R220)*M219</f>
        <v>0.25</v>
      </c>
      <c r="W220" s="53">
        <f t="shared" si="205"/>
        <v>0.25</v>
      </c>
      <c r="X220" s="171"/>
      <c r="Y220" s="171"/>
      <c r="Z220" s="171"/>
      <c r="AA220" s="171"/>
      <c r="AB220" s="171"/>
      <c r="AC220" s="174"/>
      <c r="AD220" s="170"/>
      <c r="AE220" s="71"/>
      <c r="AF220" s="157"/>
      <c r="AG220" s="157"/>
      <c r="AH220" s="157"/>
      <c r="AI220" s="172"/>
      <c r="AJ220" s="165"/>
    </row>
    <row r="221" spans="1:36" ht="35.1" customHeight="1" x14ac:dyDescent="0.2">
      <c r="A221" s="158"/>
      <c r="B221" s="159"/>
      <c r="C221" s="160"/>
      <c r="D221" s="159"/>
      <c r="E221" s="161"/>
      <c r="F221" s="159"/>
      <c r="G221" s="165" t="s">
        <v>300</v>
      </c>
      <c r="H221" s="167">
        <v>31</v>
      </c>
      <c r="I221" s="165" t="s">
        <v>301</v>
      </c>
      <c r="J221" s="165" t="s">
        <v>265</v>
      </c>
      <c r="K221" s="168">
        <f>AA221</f>
        <v>0.89</v>
      </c>
      <c r="L221" s="169" t="s">
        <v>302</v>
      </c>
      <c r="M221" s="166">
        <v>1</v>
      </c>
      <c r="N221" s="48" t="s">
        <v>41</v>
      </c>
      <c r="O221" s="49">
        <v>0.1</v>
      </c>
      <c r="P221" s="49">
        <v>0.3</v>
      </c>
      <c r="Q221" s="49">
        <v>0.6</v>
      </c>
      <c r="R221" s="49">
        <v>1</v>
      </c>
      <c r="S221" s="50">
        <f>SUM(O221:O221)*M221</f>
        <v>0.1</v>
      </c>
      <c r="T221" s="50">
        <f>SUM(P221:P221)*M221</f>
        <v>0.3</v>
      </c>
      <c r="U221" s="50">
        <f t="shared" si="187"/>
        <v>0.6</v>
      </c>
      <c r="V221" s="50">
        <f>SUM(R221:R221)*M221</f>
        <v>1</v>
      </c>
      <c r="W221" s="50">
        <f t="shared" si="205"/>
        <v>1</v>
      </c>
      <c r="X221" s="171">
        <f>+S222</f>
        <v>0.46079999999999999</v>
      </c>
      <c r="Y221" s="171">
        <f t="shared" ref="Y221:AB221" si="219">+T222</f>
        <v>0.64300000000000002</v>
      </c>
      <c r="Z221" s="171">
        <f t="shared" si="219"/>
        <v>0.81299999999999994</v>
      </c>
      <c r="AA221" s="171">
        <f t="shared" si="219"/>
        <v>0.89</v>
      </c>
      <c r="AB221" s="171">
        <f t="shared" si="219"/>
        <v>0.89</v>
      </c>
      <c r="AC221" s="174"/>
      <c r="AD221" s="170" t="s">
        <v>268</v>
      </c>
      <c r="AE221" s="71" t="str">
        <f t="shared" ref="AE221" si="220">+IF(Q222&gt;Q221,"SUPERADA",IF(Q222=Q221,"EQUILIBRADA",IF(Q222&lt;Q221,"PARA MEJORAR")))</f>
        <v>SUPERADA</v>
      </c>
      <c r="AF221" s="157" t="str">
        <f>IF(COUNTIF(AE221:AE222,"PARA MEJORAR")&gt;1,"PARA MEJORAR","BIEN")</f>
        <v>BIEN</v>
      </c>
      <c r="AG221" s="157"/>
      <c r="AH221" s="157"/>
      <c r="AI221" s="172"/>
      <c r="AJ221" s="165"/>
    </row>
    <row r="222" spans="1:36" ht="35.1" customHeight="1" x14ac:dyDescent="0.2">
      <c r="A222" s="158"/>
      <c r="B222" s="159"/>
      <c r="C222" s="160"/>
      <c r="D222" s="159"/>
      <c r="E222" s="161"/>
      <c r="F222" s="159"/>
      <c r="G222" s="165"/>
      <c r="H222" s="167"/>
      <c r="I222" s="165"/>
      <c r="J222" s="165"/>
      <c r="K222" s="165"/>
      <c r="L222" s="169"/>
      <c r="M222" s="166"/>
      <c r="N222" s="51" t="s">
        <v>45</v>
      </c>
      <c r="O222" s="52">
        <v>0.46079999999999999</v>
      </c>
      <c r="P222" s="52">
        <v>0.64300000000000002</v>
      </c>
      <c r="Q222" s="52">
        <v>0.81299999999999994</v>
      </c>
      <c r="R222" s="52">
        <v>0.89</v>
      </c>
      <c r="S222" s="53">
        <f>SUM(O222:O222)*M221</f>
        <v>0.46079999999999999</v>
      </c>
      <c r="T222" s="53">
        <f>SUM(P222:P222)*M221</f>
        <v>0.64300000000000002</v>
      </c>
      <c r="U222" s="53">
        <f t="shared" si="189"/>
        <v>0.81299999999999994</v>
      </c>
      <c r="V222" s="53">
        <f>SUM(R222:R222)*M221</f>
        <v>0.89</v>
      </c>
      <c r="W222" s="53">
        <f t="shared" si="205"/>
        <v>0.89</v>
      </c>
      <c r="X222" s="171"/>
      <c r="Y222" s="171"/>
      <c r="Z222" s="171"/>
      <c r="AA222" s="171"/>
      <c r="AB222" s="171"/>
      <c r="AC222" s="174"/>
      <c r="AD222" s="170"/>
      <c r="AE222" s="71"/>
      <c r="AF222" s="157"/>
      <c r="AG222" s="157"/>
      <c r="AH222" s="157"/>
      <c r="AI222" s="172"/>
      <c r="AJ222" s="165"/>
    </row>
    <row r="223" spans="1:36" ht="35.1" customHeight="1" x14ac:dyDescent="0.2">
      <c r="A223" s="158"/>
      <c r="B223" s="159"/>
      <c r="C223" s="160">
        <v>18</v>
      </c>
      <c r="D223" s="159" t="s">
        <v>303</v>
      </c>
      <c r="E223" s="161">
        <v>19</v>
      </c>
      <c r="F223" s="159" t="s">
        <v>304</v>
      </c>
      <c r="G223" s="165" t="s">
        <v>305</v>
      </c>
      <c r="H223" s="167">
        <v>32</v>
      </c>
      <c r="I223" s="165" t="s">
        <v>306</v>
      </c>
      <c r="J223" s="165" t="s">
        <v>265</v>
      </c>
      <c r="K223" s="168">
        <f>AA223</f>
        <v>1</v>
      </c>
      <c r="L223" s="169" t="s">
        <v>307</v>
      </c>
      <c r="M223" s="166">
        <v>0.5</v>
      </c>
      <c r="N223" s="48" t="s">
        <v>41</v>
      </c>
      <c r="O223" s="49">
        <v>0.1</v>
      </c>
      <c r="P223" s="49">
        <v>0.3</v>
      </c>
      <c r="Q223" s="49">
        <v>0.6</v>
      </c>
      <c r="R223" s="49">
        <v>1</v>
      </c>
      <c r="S223" s="50">
        <f>SUM(O223:O223)*M223</f>
        <v>0.05</v>
      </c>
      <c r="T223" s="50">
        <f>SUM(P223:P223)*M223</f>
        <v>0.15</v>
      </c>
      <c r="U223" s="50">
        <f t="shared" si="187"/>
        <v>0.3</v>
      </c>
      <c r="V223" s="50">
        <f>SUM(R223:R223)*M223</f>
        <v>0.5</v>
      </c>
      <c r="W223" s="50">
        <f t="shared" si="205"/>
        <v>0.5</v>
      </c>
      <c r="X223" s="171">
        <f>+S224+S226+S228</f>
        <v>0.375</v>
      </c>
      <c r="Y223" s="171">
        <f t="shared" ref="Y223:AA223" si="221">+T224+T226+T228</f>
        <v>0.6875</v>
      </c>
      <c r="Z223" s="171">
        <f t="shared" si="221"/>
        <v>0.875</v>
      </c>
      <c r="AA223" s="171">
        <f t="shared" si="221"/>
        <v>1</v>
      </c>
      <c r="AB223" s="171">
        <f>+W224+W226+W228</f>
        <v>1</v>
      </c>
      <c r="AC223" s="174"/>
      <c r="AD223" s="175" t="s">
        <v>282</v>
      </c>
      <c r="AE223" s="71" t="str">
        <f t="shared" ref="AE223" si="222">+IF(Q224&gt;Q223,"SUPERADA",IF(Q224=Q223,"EQUILIBRADA",IF(Q224&lt;Q223,"PARA MEJORAR")))</f>
        <v>SUPERADA</v>
      </c>
      <c r="AF223" s="157" t="str">
        <f>IF(COUNTIF(AE223:AE234,"PARA MEJORAR")&gt;=1,"PARA MEJORAR","BIEN")</f>
        <v>BIEN</v>
      </c>
      <c r="AG223" s="157" t="str">
        <f>IF(COUNTIF(AF223:AF234,"PARA MEJORAR")&gt;=1,"PARA MEJORAR","BIEN")</f>
        <v>BIEN</v>
      </c>
      <c r="AH223" s="157"/>
      <c r="AI223" s="172"/>
      <c r="AJ223" s="165"/>
    </row>
    <row r="224" spans="1:36" ht="35.1" customHeight="1" x14ac:dyDescent="0.2">
      <c r="A224" s="158"/>
      <c r="B224" s="159"/>
      <c r="C224" s="160"/>
      <c r="D224" s="159"/>
      <c r="E224" s="161"/>
      <c r="F224" s="159"/>
      <c r="G224" s="165"/>
      <c r="H224" s="167"/>
      <c r="I224" s="165"/>
      <c r="J224" s="165"/>
      <c r="K224" s="165"/>
      <c r="L224" s="169"/>
      <c r="M224" s="166"/>
      <c r="N224" s="51" t="s">
        <v>45</v>
      </c>
      <c r="O224" s="52">
        <v>0.5</v>
      </c>
      <c r="P224" s="52">
        <v>1</v>
      </c>
      <c r="Q224" s="52">
        <v>1</v>
      </c>
      <c r="R224" s="52">
        <v>1</v>
      </c>
      <c r="S224" s="53">
        <f>SUM(O224:O224)*M223</f>
        <v>0.25</v>
      </c>
      <c r="T224" s="53">
        <f>SUM(P224:P224)*M223</f>
        <v>0.5</v>
      </c>
      <c r="U224" s="53">
        <f t="shared" si="189"/>
        <v>0.5</v>
      </c>
      <c r="V224" s="53">
        <f>SUM(R224:R224)*M223</f>
        <v>0.5</v>
      </c>
      <c r="W224" s="53">
        <f t="shared" si="205"/>
        <v>0.5</v>
      </c>
      <c r="X224" s="171"/>
      <c r="Y224" s="171"/>
      <c r="Z224" s="171"/>
      <c r="AA224" s="171"/>
      <c r="AB224" s="171"/>
      <c r="AC224" s="174"/>
      <c r="AD224" s="175"/>
      <c r="AE224" s="71"/>
      <c r="AF224" s="157"/>
      <c r="AG224" s="157"/>
      <c r="AH224" s="157"/>
      <c r="AI224" s="172"/>
      <c r="AJ224" s="165"/>
    </row>
    <row r="225" spans="1:36" ht="35.1" customHeight="1" x14ac:dyDescent="0.2">
      <c r="A225" s="158"/>
      <c r="B225" s="159"/>
      <c r="C225" s="160"/>
      <c r="D225" s="159"/>
      <c r="E225" s="161"/>
      <c r="F225" s="159"/>
      <c r="G225" s="165"/>
      <c r="H225" s="167"/>
      <c r="I225" s="165"/>
      <c r="J225" s="165"/>
      <c r="K225" s="165"/>
      <c r="L225" s="169" t="s">
        <v>308</v>
      </c>
      <c r="M225" s="166">
        <v>0.25</v>
      </c>
      <c r="N225" s="48" t="s">
        <v>41</v>
      </c>
      <c r="O225" s="49">
        <v>0.25</v>
      </c>
      <c r="P225" s="49">
        <v>0.5</v>
      </c>
      <c r="Q225" s="49">
        <v>0.75</v>
      </c>
      <c r="R225" s="49">
        <v>1</v>
      </c>
      <c r="S225" s="50">
        <f>SUM(O225:O225)*M225</f>
        <v>6.25E-2</v>
      </c>
      <c r="T225" s="50">
        <f>SUM(P225:P225)*M225</f>
        <v>0.125</v>
      </c>
      <c r="U225" s="50">
        <f t="shared" si="187"/>
        <v>0.1875</v>
      </c>
      <c r="V225" s="50">
        <f>SUM(R225:R225)*M225</f>
        <v>0.25</v>
      </c>
      <c r="W225" s="50">
        <f t="shared" si="205"/>
        <v>0.25</v>
      </c>
      <c r="X225" s="171"/>
      <c r="Y225" s="171"/>
      <c r="Z225" s="171"/>
      <c r="AA225" s="171"/>
      <c r="AB225" s="171"/>
      <c r="AC225" s="174"/>
      <c r="AD225" s="170" t="s">
        <v>309</v>
      </c>
      <c r="AE225" s="71" t="str">
        <f t="shared" ref="AE225" si="223">+IF(Q226&gt;Q225,"SUPERADA",IF(Q226=Q225,"EQUILIBRADA",IF(Q226&lt;Q225,"PARA MEJORAR")))</f>
        <v>EQUILIBRADA</v>
      </c>
      <c r="AF225" s="157"/>
      <c r="AG225" s="157"/>
      <c r="AH225" s="157"/>
      <c r="AI225" s="172"/>
      <c r="AJ225" s="165"/>
    </row>
    <row r="226" spans="1:36" ht="35.1" customHeight="1" x14ac:dyDescent="0.2">
      <c r="A226" s="158"/>
      <c r="B226" s="159"/>
      <c r="C226" s="160"/>
      <c r="D226" s="159"/>
      <c r="E226" s="161"/>
      <c r="F226" s="159"/>
      <c r="G226" s="165"/>
      <c r="H226" s="167"/>
      <c r="I226" s="165"/>
      <c r="J226" s="165"/>
      <c r="K226" s="165"/>
      <c r="L226" s="169"/>
      <c r="M226" s="166"/>
      <c r="N226" s="51" t="s">
        <v>45</v>
      </c>
      <c r="O226" s="52">
        <v>0.25</v>
      </c>
      <c r="P226" s="52">
        <v>0.5</v>
      </c>
      <c r="Q226" s="52">
        <v>0.75</v>
      </c>
      <c r="R226" s="52">
        <v>1</v>
      </c>
      <c r="S226" s="53">
        <f>SUM(O226:O226)*M225</f>
        <v>6.25E-2</v>
      </c>
      <c r="T226" s="53">
        <f>SUM(P226:P226)*M225</f>
        <v>0.125</v>
      </c>
      <c r="U226" s="53">
        <f t="shared" si="189"/>
        <v>0.1875</v>
      </c>
      <c r="V226" s="53">
        <f>SUM(R226:R226)*M225</f>
        <v>0.25</v>
      </c>
      <c r="W226" s="53">
        <f t="shared" si="205"/>
        <v>0.25</v>
      </c>
      <c r="X226" s="171"/>
      <c r="Y226" s="171"/>
      <c r="Z226" s="171"/>
      <c r="AA226" s="171"/>
      <c r="AB226" s="171"/>
      <c r="AC226" s="174"/>
      <c r="AD226" s="170"/>
      <c r="AE226" s="71"/>
      <c r="AF226" s="157"/>
      <c r="AG226" s="157"/>
      <c r="AH226" s="157"/>
      <c r="AI226" s="172"/>
      <c r="AJ226" s="165"/>
    </row>
    <row r="227" spans="1:36" ht="35.1" customHeight="1" x14ac:dyDescent="0.2">
      <c r="A227" s="158"/>
      <c r="B227" s="159"/>
      <c r="C227" s="160"/>
      <c r="D227" s="159"/>
      <c r="E227" s="161"/>
      <c r="F227" s="159"/>
      <c r="G227" s="165"/>
      <c r="H227" s="167"/>
      <c r="I227" s="165"/>
      <c r="J227" s="165"/>
      <c r="K227" s="165"/>
      <c r="L227" s="169" t="s">
        <v>310</v>
      </c>
      <c r="M227" s="166">
        <v>0.25</v>
      </c>
      <c r="N227" s="48" t="s">
        <v>41</v>
      </c>
      <c r="O227" s="49">
        <v>0.25</v>
      </c>
      <c r="P227" s="49">
        <v>0.5</v>
      </c>
      <c r="Q227" s="49">
        <v>0.75</v>
      </c>
      <c r="R227" s="49">
        <v>1</v>
      </c>
      <c r="S227" s="50">
        <f>SUM(O227:O227)*M227</f>
        <v>6.25E-2</v>
      </c>
      <c r="T227" s="50">
        <f>SUM(P227:P227)*M227</f>
        <v>0.125</v>
      </c>
      <c r="U227" s="50">
        <f t="shared" si="187"/>
        <v>0.1875</v>
      </c>
      <c r="V227" s="50">
        <f>SUM(R227:R227)*M227</f>
        <v>0.25</v>
      </c>
      <c r="W227" s="50">
        <f t="shared" si="205"/>
        <v>0.25</v>
      </c>
      <c r="X227" s="171"/>
      <c r="Y227" s="171"/>
      <c r="Z227" s="171"/>
      <c r="AA227" s="171"/>
      <c r="AB227" s="171"/>
      <c r="AC227" s="174"/>
      <c r="AD227" s="170"/>
      <c r="AE227" s="71" t="str">
        <f t="shared" ref="AE227" si="224">+IF(Q228&gt;Q227,"SUPERADA",IF(Q228=Q227,"EQUILIBRADA",IF(Q228&lt;Q227,"PARA MEJORAR")))</f>
        <v>EQUILIBRADA</v>
      </c>
      <c r="AF227" s="157"/>
      <c r="AG227" s="157"/>
      <c r="AH227" s="157"/>
      <c r="AI227" s="172"/>
      <c r="AJ227" s="165"/>
    </row>
    <row r="228" spans="1:36" ht="35.1" customHeight="1" x14ac:dyDescent="0.2">
      <c r="A228" s="158"/>
      <c r="B228" s="159"/>
      <c r="C228" s="160"/>
      <c r="D228" s="159"/>
      <c r="E228" s="161"/>
      <c r="F228" s="159"/>
      <c r="G228" s="165"/>
      <c r="H228" s="167"/>
      <c r="I228" s="165"/>
      <c r="J228" s="165"/>
      <c r="K228" s="165"/>
      <c r="L228" s="169"/>
      <c r="M228" s="166"/>
      <c r="N228" s="51" t="s">
        <v>45</v>
      </c>
      <c r="O228" s="52">
        <v>0.25</v>
      </c>
      <c r="P228" s="52">
        <v>0.25</v>
      </c>
      <c r="Q228" s="52">
        <v>0.75</v>
      </c>
      <c r="R228" s="52">
        <v>1</v>
      </c>
      <c r="S228" s="53">
        <f>SUM(O228:O228)*M227</f>
        <v>6.25E-2</v>
      </c>
      <c r="T228" s="53">
        <f>SUM(P228:P228)*M227</f>
        <v>6.25E-2</v>
      </c>
      <c r="U228" s="53">
        <f t="shared" si="189"/>
        <v>0.1875</v>
      </c>
      <c r="V228" s="53">
        <f>SUM(R228:R228)*M227</f>
        <v>0.25</v>
      </c>
      <c r="W228" s="53">
        <f t="shared" si="205"/>
        <v>0.25</v>
      </c>
      <c r="X228" s="171"/>
      <c r="Y228" s="171"/>
      <c r="Z228" s="171"/>
      <c r="AA228" s="171"/>
      <c r="AB228" s="171"/>
      <c r="AC228" s="174"/>
      <c r="AD228" s="170"/>
      <c r="AE228" s="71"/>
      <c r="AF228" s="157"/>
      <c r="AG228" s="157"/>
      <c r="AH228" s="157"/>
      <c r="AI228" s="172"/>
      <c r="AJ228" s="165"/>
    </row>
    <row r="229" spans="1:36" ht="35.1" customHeight="1" x14ac:dyDescent="0.2">
      <c r="A229" s="158"/>
      <c r="B229" s="159"/>
      <c r="C229" s="160"/>
      <c r="D229" s="159"/>
      <c r="E229" s="161"/>
      <c r="F229" s="159"/>
      <c r="G229" s="165" t="s">
        <v>311</v>
      </c>
      <c r="H229" s="167">
        <v>33</v>
      </c>
      <c r="I229" s="165" t="s">
        <v>312</v>
      </c>
      <c r="J229" s="165" t="s">
        <v>265</v>
      </c>
      <c r="K229" s="168">
        <f>+AA229</f>
        <v>0.96500000000000008</v>
      </c>
      <c r="L229" s="169" t="s">
        <v>313</v>
      </c>
      <c r="M229" s="166">
        <v>0.35</v>
      </c>
      <c r="N229" s="48" t="s">
        <v>41</v>
      </c>
      <c r="O229" s="49">
        <v>0.1</v>
      </c>
      <c r="P229" s="49">
        <v>0.3</v>
      </c>
      <c r="Q229" s="49">
        <v>0.6</v>
      </c>
      <c r="R229" s="49">
        <v>1</v>
      </c>
      <c r="S229" s="50">
        <f>SUM(O229:O229)*M229</f>
        <v>3.4999999999999996E-2</v>
      </c>
      <c r="T229" s="50">
        <f>SUM(P229:P229)*M229</f>
        <v>0.105</v>
      </c>
      <c r="U229" s="50">
        <f t="shared" si="187"/>
        <v>0.21</v>
      </c>
      <c r="V229" s="50">
        <f>SUM(R229:R229)*M229</f>
        <v>0.35</v>
      </c>
      <c r="W229" s="50">
        <f t="shared" si="205"/>
        <v>0.35</v>
      </c>
      <c r="X229" s="171">
        <f>+S230+S232+S234</f>
        <v>0.19799999999999998</v>
      </c>
      <c r="Y229" s="171">
        <f t="shared" ref="Y229:AB229" si="225">+T230+T232+T234</f>
        <v>0.38665499999999997</v>
      </c>
      <c r="Z229" s="171">
        <f t="shared" si="225"/>
        <v>0.74749999999999994</v>
      </c>
      <c r="AA229" s="171">
        <f t="shared" si="225"/>
        <v>0.96500000000000008</v>
      </c>
      <c r="AB229" s="171">
        <f t="shared" si="225"/>
        <v>0.96500000000000008</v>
      </c>
      <c r="AC229" s="174"/>
      <c r="AD229" s="170" t="s">
        <v>314</v>
      </c>
      <c r="AE229" s="71" t="str">
        <f t="shared" ref="AE229" si="226">+IF(Q230&gt;Q229,"SUPERADA",IF(Q230=Q229,"EQUILIBRADA",IF(Q230&lt;Q229,"PARA MEJORAR")))</f>
        <v>SUPERADA</v>
      </c>
      <c r="AF229" s="157"/>
      <c r="AG229" s="157"/>
      <c r="AH229" s="157"/>
      <c r="AI229" s="172"/>
      <c r="AJ229" s="165"/>
    </row>
    <row r="230" spans="1:36" ht="35.1" customHeight="1" x14ac:dyDescent="0.2">
      <c r="A230" s="158"/>
      <c r="B230" s="159"/>
      <c r="C230" s="160"/>
      <c r="D230" s="159"/>
      <c r="E230" s="161"/>
      <c r="F230" s="159"/>
      <c r="G230" s="165"/>
      <c r="H230" s="167"/>
      <c r="I230" s="165"/>
      <c r="J230" s="165"/>
      <c r="K230" s="165"/>
      <c r="L230" s="169"/>
      <c r="M230" s="166"/>
      <c r="N230" s="51" t="s">
        <v>45</v>
      </c>
      <c r="O230" s="52">
        <v>0.25</v>
      </c>
      <c r="P230" s="52">
        <v>0.43330000000000002</v>
      </c>
      <c r="Q230" s="52">
        <v>0.8</v>
      </c>
      <c r="R230" s="52">
        <v>1</v>
      </c>
      <c r="S230" s="53">
        <f>SUM(O230:O230)*M229</f>
        <v>8.7499999999999994E-2</v>
      </c>
      <c r="T230" s="53">
        <f>SUM(P230:P230)*M229</f>
        <v>0.15165499999999998</v>
      </c>
      <c r="U230" s="53">
        <f t="shared" si="189"/>
        <v>0.27999999999999997</v>
      </c>
      <c r="V230" s="53">
        <f>SUM(R230:R230)*M229</f>
        <v>0.35</v>
      </c>
      <c r="W230" s="53">
        <f t="shared" si="205"/>
        <v>0.35</v>
      </c>
      <c r="X230" s="171"/>
      <c r="Y230" s="171"/>
      <c r="Z230" s="171"/>
      <c r="AA230" s="171"/>
      <c r="AB230" s="171"/>
      <c r="AC230" s="174"/>
      <c r="AD230" s="170"/>
      <c r="AE230" s="71"/>
      <c r="AF230" s="157"/>
      <c r="AG230" s="157"/>
      <c r="AH230" s="157"/>
      <c r="AI230" s="172"/>
      <c r="AJ230" s="165"/>
    </row>
    <row r="231" spans="1:36" ht="35.1" customHeight="1" x14ac:dyDescent="0.2">
      <c r="A231" s="158"/>
      <c r="B231" s="159"/>
      <c r="C231" s="160"/>
      <c r="D231" s="159"/>
      <c r="E231" s="161"/>
      <c r="F231" s="159"/>
      <c r="G231" s="165"/>
      <c r="H231" s="167"/>
      <c r="I231" s="165"/>
      <c r="J231" s="165"/>
      <c r="K231" s="165"/>
      <c r="L231" s="169" t="s">
        <v>315</v>
      </c>
      <c r="M231" s="166">
        <v>0.35</v>
      </c>
      <c r="N231" s="48" t="s">
        <v>41</v>
      </c>
      <c r="O231" s="49">
        <v>0</v>
      </c>
      <c r="P231" s="49">
        <v>0</v>
      </c>
      <c r="Q231" s="49">
        <v>0.6</v>
      </c>
      <c r="R231" s="49">
        <v>1</v>
      </c>
      <c r="S231" s="50">
        <f>SUM(O231:O231)*M231</f>
        <v>0</v>
      </c>
      <c r="T231" s="50">
        <f>SUM(P231:P231)*M231</f>
        <v>0</v>
      </c>
      <c r="U231" s="50">
        <f t="shared" ref="U231:U293" si="227">SUM(Q231:Q231)*M231</f>
        <v>0.21</v>
      </c>
      <c r="V231" s="50">
        <f>SUM(R231:R231)*M231</f>
        <v>0.35</v>
      </c>
      <c r="W231" s="50">
        <f t="shared" si="205"/>
        <v>0.35</v>
      </c>
      <c r="X231" s="171"/>
      <c r="Y231" s="171"/>
      <c r="Z231" s="171"/>
      <c r="AA231" s="171"/>
      <c r="AB231" s="171"/>
      <c r="AC231" s="174"/>
      <c r="AD231" s="170"/>
      <c r="AE231" s="71" t="str">
        <f t="shared" ref="AE231" si="228">+IF(Q232&gt;Q231,"SUPERADA",IF(Q232=Q231,"EQUILIBRADA",IF(Q232&lt;Q231,"PARA MEJORAR")))</f>
        <v>SUPERADA</v>
      </c>
      <c r="AF231" s="157"/>
      <c r="AG231" s="157"/>
      <c r="AH231" s="157"/>
      <c r="AI231" s="172"/>
      <c r="AJ231" s="165"/>
    </row>
    <row r="232" spans="1:36" ht="35.1" customHeight="1" x14ac:dyDescent="0.2">
      <c r="A232" s="158"/>
      <c r="B232" s="159"/>
      <c r="C232" s="160"/>
      <c r="D232" s="159"/>
      <c r="E232" s="161"/>
      <c r="F232" s="159"/>
      <c r="G232" s="165"/>
      <c r="H232" s="167"/>
      <c r="I232" s="165"/>
      <c r="J232" s="165"/>
      <c r="K232" s="165"/>
      <c r="L232" s="169"/>
      <c r="M232" s="166"/>
      <c r="N232" s="51" t="s">
        <v>45</v>
      </c>
      <c r="O232" s="52">
        <v>0.23</v>
      </c>
      <c r="P232" s="52">
        <v>0.5</v>
      </c>
      <c r="Q232" s="52">
        <v>0.65</v>
      </c>
      <c r="R232" s="52">
        <v>0.9</v>
      </c>
      <c r="S232" s="53">
        <f>SUM(O232:O232)*M231</f>
        <v>8.0500000000000002E-2</v>
      </c>
      <c r="T232" s="53">
        <f>SUM(P232:P232)*M231</f>
        <v>0.17499999999999999</v>
      </c>
      <c r="U232" s="53">
        <f t="shared" ref="U232:U294" si="229">SUM(Q232:Q232)*M231</f>
        <v>0.22749999999999998</v>
      </c>
      <c r="V232" s="53">
        <f>SUM(R232:R232)*M231</f>
        <v>0.315</v>
      </c>
      <c r="W232" s="53">
        <f t="shared" si="205"/>
        <v>0.315</v>
      </c>
      <c r="X232" s="171"/>
      <c r="Y232" s="171"/>
      <c r="Z232" s="171"/>
      <c r="AA232" s="171"/>
      <c r="AB232" s="171"/>
      <c r="AC232" s="174"/>
      <c r="AD232" s="170"/>
      <c r="AE232" s="71"/>
      <c r="AF232" s="157"/>
      <c r="AG232" s="157"/>
      <c r="AH232" s="157"/>
      <c r="AI232" s="172"/>
      <c r="AJ232" s="165"/>
    </row>
    <row r="233" spans="1:36" ht="35.1" customHeight="1" x14ac:dyDescent="0.2">
      <c r="A233" s="158"/>
      <c r="B233" s="159"/>
      <c r="C233" s="160"/>
      <c r="D233" s="159"/>
      <c r="E233" s="161"/>
      <c r="F233" s="159"/>
      <c r="G233" s="165"/>
      <c r="H233" s="167"/>
      <c r="I233" s="165"/>
      <c r="J233" s="165"/>
      <c r="K233" s="165"/>
      <c r="L233" s="169" t="s">
        <v>316</v>
      </c>
      <c r="M233" s="166">
        <v>0.3</v>
      </c>
      <c r="N233" s="48" t="s">
        <v>41</v>
      </c>
      <c r="O233" s="49">
        <v>0.1</v>
      </c>
      <c r="P233" s="49">
        <v>0.2</v>
      </c>
      <c r="Q233" s="49">
        <v>0.5</v>
      </c>
      <c r="R233" s="49">
        <v>1</v>
      </c>
      <c r="S233" s="50">
        <f>SUM(O233:O233)*M233</f>
        <v>0.03</v>
      </c>
      <c r="T233" s="50">
        <f>SUM(P233:P233)*M233</f>
        <v>0.06</v>
      </c>
      <c r="U233" s="50">
        <f t="shared" si="227"/>
        <v>0.15</v>
      </c>
      <c r="V233" s="50">
        <f>SUM(R233:R233)*M233</f>
        <v>0.3</v>
      </c>
      <c r="W233" s="50">
        <f t="shared" si="205"/>
        <v>0.3</v>
      </c>
      <c r="X233" s="171"/>
      <c r="Y233" s="171"/>
      <c r="Z233" s="171"/>
      <c r="AA233" s="171"/>
      <c r="AB233" s="171"/>
      <c r="AC233" s="174"/>
      <c r="AD233" s="170"/>
      <c r="AE233" s="71" t="str">
        <f t="shared" ref="AE233" si="230">+IF(Q234&gt;Q233,"SUPERADA",IF(Q234=Q233,"EQUILIBRADA",IF(Q234&lt;Q233,"PARA MEJORAR")))</f>
        <v>SUPERADA</v>
      </c>
      <c r="AF233" s="157"/>
      <c r="AG233" s="157"/>
      <c r="AH233" s="157"/>
      <c r="AI233" s="172"/>
      <c r="AJ233" s="165"/>
    </row>
    <row r="234" spans="1:36" ht="35.1" customHeight="1" x14ac:dyDescent="0.2">
      <c r="A234" s="158"/>
      <c r="B234" s="159"/>
      <c r="C234" s="160"/>
      <c r="D234" s="159"/>
      <c r="E234" s="161"/>
      <c r="F234" s="159"/>
      <c r="G234" s="165"/>
      <c r="H234" s="167"/>
      <c r="I234" s="165"/>
      <c r="J234" s="165"/>
      <c r="K234" s="165"/>
      <c r="L234" s="169"/>
      <c r="M234" s="166"/>
      <c r="N234" s="51" t="s">
        <v>45</v>
      </c>
      <c r="O234" s="52">
        <v>0.1</v>
      </c>
      <c r="P234" s="52">
        <v>0.2</v>
      </c>
      <c r="Q234" s="52">
        <v>0.8</v>
      </c>
      <c r="R234" s="52">
        <v>1</v>
      </c>
      <c r="S234" s="53">
        <f>SUM(O234:O234)*M233</f>
        <v>0.03</v>
      </c>
      <c r="T234" s="53">
        <f>SUM(P234:P234)*M233</f>
        <v>0.06</v>
      </c>
      <c r="U234" s="53">
        <f t="shared" si="229"/>
        <v>0.24</v>
      </c>
      <c r="V234" s="53">
        <f>SUM(R234:R234)*M233</f>
        <v>0.3</v>
      </c>
      <c r="W234" s="53">
        <f t="shared" si="205"/>
        <v>0.3</v>
      </c>
      <c r="X234" s="171"/>
      <c r="Y234" s="171"/>
      <c r="Z234" s="171"/>
      <c r="AA234" s="171"/>
      <c r="AB234" s="171"/>
      <c r="AC234" s="174"/>
      <c r="AD234" s="170"/>
      <c r="AE234" s="71"/>
      <c r="AF234" s="157"/>
      <c r="AG234" s="157"/>
      <c r="AH234" s="157"/>
      <c r="AI234" s="172"/>
      <c r="AJ234" s="165"/>
    </row>
    <row r="235" spans="1:36" ht="35.1" customHeight="1" x14ac:dyDescent="0.2">
      <c r="A235" s="158"/>
      <c r="B235" s="159"/>
      <c r="C235" s="160">
        <v>19</v>
      </c>
      <c r="D235" s="159" t="s">
        <v>317</v>
      </c>
      <c r="E235" s="161">
        <v>20</v>
      </c>
      <c r="F235" s="159" t="s">
        <v>318</v>
      </c>
      <c r="G235" s="165" t="s">
        <v>319</v>
      </c>
      <c r="H235" s="167">
        <v>34</v>
      </c>
      <c r="I235" s="165" t="s">
        <v>320</v>
      </c>
      <c r="J235" s="165" t="s">
        <v>321</v>
      </c>
      <c r="K235" s="168">
        <f>+AA235</f>
        <v>1</v>
      </c>
      <c r="L235" s="169" t="s">
        <v>322</v>
      </c>
      <c r="M235" s="166">
        <v>1</v>
      </c>
      <c r="N235" s="48" t="s">
        <v>41</v>
      </c>
      <c r="O235" s="49">
        <v>0</v>
      </c>
      <c r="P235" s="49">
        <v>0</v>
      </c>
      <c r="Q235" s="49">
        <v>0.3</v>
      </c>
      <c r="R235" s="49">
        <v>1</v>
      </c>
      <c r="S235" s="50">
        <f>SUM(O235:O235)*M235</f>
        <v>0</v>
      </c>
      <c r="T235" s="50">
        <f>SUM(P235:P235)*M235</f>
        <v>0</v>
      </c>
      <c r="U235" s="50">
        <f t="shared" si="227"/>
        <v>0.3</v>
      </c>
      <c r="V235" s="50">
        <f>SUM(R235:R235)*M235</f>
        <v>1</v>
      </c>
      <c r="W235" s="50">
        <f t="shared" si="205"/>
        <v>1</v>
      </c>
      <c r="X235" s="171">
        <f>+S236</f>
        <v>0.62</v>
      </c>
      <c r="Y235" s="171">
        <f>+T236</f>
        <v>0.81</v>
      </c>
      <c r="Z235" s="171">
        <f>+U236</f>
        <v>1</v>
      </c>
      <c r="AA235" s="171">
        <f>+V236</f>
        <v>1</v>
      </c>
      <c r="AB235" s="171">
        <f>+W236</f>
        <v>1</v>
      </c>
      <c r="AC235" s="174"/>
      <c r="AD235" s="170" t="s">
        <v>323</v>
      </c>
      <c r="AE235" s="71" t="str">
        <f t="shared" ref="AE235" si="231">+IF(Q236&gt;Q235,"SUPERADA",IF(Q236=Q235,"EQUILIBRADA",IF(Q236&lt;Q235,"PARA MEJORAR")))</f>
        <v>SUPERADA</v>
      </c>
      <c r="AF235" s="157" t="str">
        <f>IF(COUNTIF(AE235:AE236,"PARA MEJORAR")&gt;1,"PARA MEJORAR","BIEN")</f>
        <v>BIEN</v>
      </c>
      <c r="AG235" s="157" t="str">
        <f>IF(COUNTIF(AF235:AF242,"PARA MEJORAR")&gt;=1,"PARA MEJORAR","BIEN")</f>
        <v>BIEN</v>
      </c>
      <c r="AH235" s="157"/>
      <c r="AI235" s="172"/>
      <c r="AJ235" s="165"/>
    </row>
    <row r="236" spans="1:36" ht="35.1" customHeight="1" x14ac:dyDescent="0.2">
      <c r="A236" s="158"/>
      <c r="B236" s="159"/>
      <c r="C236" s="160"/>
      <c r="D236" s="159"/>
      <c r="E236" s="161"/>
      <c r="F236" s="159"/>
      <c r="G236" s="165"/>
      <c r="H236" s="167"/>
      <c r="I236" s="165"/>
      <c r="J236" s="165"/>
      <c r="K236" s="165"/>
      <c r="L236" s="169"/>
      <c r="M236" s="166"/>
      <c r="N236" s="51" t="s">
        <v>45</v>
      </c>
      <c r="O236" s="52">
        <v>0.62</v>
      </c>
      <c r="P236" s="52">
        <v>0.81</v>
      </c>
      <c r="Q236" s="52">
        <v>1</v>
      </c>
      <c r="R236" s="52">
        <v>1</v>
      </c>
      <c r="S236" s="53">
        <f>SUM(O236:O236)*M235</f>
        <v>0.62</v>
      </c>
      <c r="T236" s="53">
        <f>SUM(P236:P236)*M235</f>
        <v>0.81</v>
      </c>
      <c r="U236" s="53">
        <f t="shared" si="229"/>
        <v>1</v>
      </c>
      <c r="V236" s="53">
        <f>SUM(R236:R236)*M235</f>
        <v>1</v>
      </c>
      <c r="W236" s="53">
        <f t="shared" si="205"/>
        <v>1</v>
      </c>
      <c r="X236" s="171"/>
      <c r="Y236" s="171"/>
      <c r="Z236" s="171"/>
      <c r="AA236" s="171"/>
      <c r="AB236" s="171"/>
      <c r="AC236" s="174"/>
      <c r="AD236" s="170"/>
      <c r="AE236" s="71"/>
      <c r="AF236" s="157"/>
      <c r="AG236" s="157"/>
      <c r="AH236" s="157"/>
      <c r="AI236" s="172"/>
      <c r="AJ236" s="165"/>
    </row>
    <row r="237" spans="1:36" ht="35.1" customHeight="1" x14ac:dyDescent="0.2">
      <c r="A237" s="158"/>
      <c r="B237" s="159"/>
      <c r="C237" s="160"/>
      <c r="D237" s="159"/>
      <c r="E237" s="161">
        <v>21</v>
      </c>
      <c r="F237" s="159" t="s">
        <v>324</v>
      </c>
      <c r="G237" s="165" t="s">
        <v>325</v>
      </c>
      <c r="H237" s="167">
        <v>35</v>
      </c>
      <c r="I237" s="165" t="s">
        <v>326</v>
      </c>
      <c r="J237" s="165" t="s">
        <v>265</v>
      </c>
      <c r="K237" s="168">
        <f>+AA237</f>
        <v>1</v>
      </c>
      <c r="L237" s="169" t="s">
        <v>327</v>
      </c>
      <c r="M237" s="166">
        <v>1</v>
      </c>
      <c r="N237" s="48" t="s">
        <v>41</v>
      </c>
      <c r="O237" s="49">
        <v>0</v>
      </c>
      <c r="P237" s="49">
        <v>0</v>
      </c>
      <c r="Q237" s="49">
        <v>0.7</v>
      </c>
      <c r="R237" s="49">
        <v>1</v>
      </c>
      <c r="S237" s="50">
        <f>SUM(O237:O237)*M237</f>
        <v>0</v>
      </c>
      <c r="T237" s="50">
        <f>SUM(P237:P237)*M237</f>
        <v>0</v>
      </c>
      <c r="U237" s="50">
        <f t="shared" si="227"/>
        <v>0.7</v>
      </c>
      <c r="V237" s="50">
        <f>SUM(R237:R237)*M237</f>
        <v>1</v>
      </c>
      <c r="W237" s="50">
        <f t="shared" si="205"/>
        <v>1</v>
      </c>
      <c r="X237" s="171">
        <f>+S238</f>
        <v>0</v>
      </c>
      <c r="Y237" s="171">
        <f>+T238</f>
        <v>0</v>
      </c>
      <c r="Z237" s="171">
        <f>+U238</f>
        <v>0.7</v>
      </c>
      <c r="AA237" s="171">
        <f>+V238</f>
        <v>1</v>
      </c>
      <c r="AB237" s="171">
        <f>+W238</f>
        <v>1</v>
      </c>
      <c r="AC237" s="174"/>
      <c r="AD237" s="170" t="s">
        <v>328</v>
      </c>
      <c r="AE237" s="71" t="str">
        <f t="shared" ref="AE237" si="232">+IF(Q238&gt;Q237,"SUPERADA",IF(Q238=Q237,"EQUILIBRADA",IF(Q238&lt;Q237,"PARA MEJORAR")))</f>
        <v>EQUILIBRADA</v>
      </c>
      <c r="AF237" s="157" t="str">
        <f>IF(COUNTIF(AE237:AE238,"PARA MEJORAR")&gt;=1,"PARA MEJORAR","BIEN")</f>
        <v>BIEN</v>
      </c>
      <c r="AG237" s="157"/>
      <c r="AH237" s="157"/>
      <c r="AI237" s="172"/>
      <c r="AJ237" s="165"/>
    </row>
    <row r="238" spans="1:36" ht="35.1" customHeight="1" x14ac:dyDescent="0.2">
      <c r="A238" s="158"/>
      <c r="B238" s="159"/>
      <c r="C238" s="160"/>
      <c r="D238" s="159"/>
      <c r="E238" s="161"/>
      <c r="F238" s="159"/>
      <c r="G238" s="165"/>
      <c r="H238" s="167"/>
      <c r="I238" s="165"/>
      <c r="J238" s="165"/>
      <c r="K238" s="165"/>
      <c r="L238" s="169"/>
      <c r="M238" s="166"/>
      <c r="N238" s="51" t="s">
        <v>45</v>
      </c>
      <c r="O238" s="52">
        <v>0</v>
      </c>
      <c r="P238" s="52">
        <v>0</v>
      </c>
      <c r="Q238" s="52">
        <v>0.7</v>
      </c>
      <c r="R238" s="52">
        <v>1</v>
      </c>
      <c r="S238" s="53">
        <f>SUM(O238:O238)*M237</f>
        <v>0</v>
      </c>
      <c r="T238" s="53">
        <f>SUM(P238:P238)*M237</f>
        <v>0</v>
      </c>
      <c r="U238" s="53">
        <f t="shared" si="229"/>
        <v>0.7</v>
      </c>
      <c r="V238" s="53">
        <f>SUM(R238:R238)*M237</f>
        <v>1</v>
      </c>
      <c r="W238" s="53">
        <f t="shared" si="205"/>
        <v>1</v>
      </c>
      <c r="X238" s="171"/>
      <c r="Y238" s="171"/>
      <c r="Z238" s="171"/>
      <c r="AA238" s="171"/>
      <c r="AB238" s="171"/>
      <c r="AC238" s="174"/>
      <c r="AD238" s="170"/>
      <c r="AE238" s="71"/>
      <c r="AF238" s="157"/>
      <c r="AG238" s="157"/>
      <c r="AH238" s="157"/>
      <c r="AI238" s="172"/>
      <c r="AJ238" s="165"/>
    </row>
    <row r="239" spans="1:36" ht="35.1" customHeight="1" x14ac:dyDescent="0.2">
      <c r="A239" s="158"/>
      <c r="B239" s="159"/>
      <c r="C239" s="160"/>
      <c r="D239" s="159"/>
      <c r="E239" s="161"/>
      <c r="F239" s="159"/>
      <c r="G239" s="165" t="s">
        <v>329</v>
      </c>
      <c r="H239" s="167">
        <v>36</v>
      </c>
      <c r="I239" s="165" t="s">
        <v>330</v>
      </c>
      <c r="J239" s="165" t="s">
        <v>288</v>
      </c>
      <c r="K239" s="168">
        <f>+AA239</f>
        <v>1</v>
      </c>
      <c r="L239" s="169" t="s">
        <v>331</v>
      </c>
      <c r="M239" s="166">
        <v>0.5</v>
      </c>
      <c r="N239" s="48" t="s">
        <v>41</v>
      </c>
      <c r="O239" s="49">
        <v>0.25</v>
      </c>
      <c r="P239" s="49">
        <v>0.5</v>
      </c>
      <c r="Q239" s="49">
        <v>0.75</v>
      </c>
      <c r="R239" s="49">
        <v>1</v>
      </c>
      <c r="S239" s="50">
        <f>SUM(O239:O239)*M239</f>
        <v>0.125</v>
      </c>
      <c r="T239" s="50">
        <f>SUM(P239:P239)*M239</f>
        <v>0.25</v>
      </c>
      <c r="U239" s="50">
        <f t="shared" si="227"/>
        <v>0.375</v>
      </c>
      <c r="V239" s="50">
        <f>SUM(R239:R239)*M239</f>
        <v>0.5</v>
      </c>
      <c r="W239" s="50">
        <f t="shared" si="205"/>
        <v>0.5</v>
      </c>
      <c r="X239" s="171">
        <f>+S240+S242</f>
        <v>0.25</v>
      </c>
      <c r="Y239" s="171">
        <f t="shared" ref="Y239:AB239" si="233">+T240+T242</f>
        <v>0.5</v>
      </c>
      <c r="Z239" s="171">
        <f t="shared" si="233"/>
        <v>0.75</v>
      </c>
      <c r="AA239" s="171">
        <f t="shared" si="233"/>
        <v>1</v>
      </c>
      <c r="AB239" s="171">
        <f t="shared" si="233"/>
        <v>1</v>
      </c>
      <c r="AC239" s="174"/>
      <c r="AD239" s="170" t="s">
        <v>309</v>
      </c>
      <c r="AE239" s="71" t="str">
        <f t="shared" ref="AE239" si="234">+IF(Q240&gt;Q239,"SUPERADA",IF(Q240=Q239,"EQUILIBRADA",IF(Q240&lt;Q239,"PARA MEJORAR")))</f>
        <v>EQUILIBRADA</v>
      </c>
      <c r="AF239" s="157" t="str">
        <f>IF(COUNTIF(AE239:AE242,"PARA MEJORAR")&gt;=1,"PARA MEJORAR","BIEN")</f>
        <v>BIEN</v>
      </c>
      <c r="AG239" s="157"/>
      <c r="AH239" s="157"/>
      <c r="AI239" s="172"/>
      <c r="AJ239" s="165"/>
    </row>
    <row r="240" spans="1:36" ht="35.1" customHeight="1" x14ac:dyDescent="0.2">
      <c r="A240" s="158"/>
      <c r="B240" s="159"/>
      <c r="C240" s="160"/>
      <c r="D240" s="159"/>
      <c r="E240" s="161"/>
      <c r="F240" s="159"/>
      <c r="G240" s="165"/>
      <c r="H240" s="167"/>
      <c r="I240" s="165"/>
      <c r="J240" s="165"/>
      <c r="K240" s="165"/>
      <c r="L240" s="169"/>
      <c r="M240" s="166"/>
      <c r="N240" s="51" t="s">
        <v>45</v>
      </c>
      <c r="O240" s="52">
        <v>0.25</v>
      </c>
      <c r="P240" s="52">
        <v>0.5</v>
      </c>
      <c r="Q240" s="52">
        <v>0.75</v>
      </c>
      <c r="R240" s="52">
        <v>1</v>
      </c>
      <c r="S240" s="53">
        <f>SUM(O240:O240)*M239</f>
        <v>0.125</v>
      </c>
      <c r="T240" s="53">
        <f>SUM(P240:P240)*M239</f>
        <v>0.25</v>
      </c>
      <c r="U240" s="53">
        <f t="shared" si="229"/>
        <v>0.375</v>
      </c>
      <c r="V240" s="53">
        <f>SUM(R240:R240)*M239</f>
        <v>0.5</v>
      </c>
      <c r="W240" s="53">
        <f t="shared" si="205"/>
        <v>0.5</v>
      </c>
      <c r="X240" s="171"/>
      <c r="Y240" s="171"/>
      <c r="Z240" s="171"/>
      <c r="AA240" s="171"/>
      <c r="AB240" s="171"/>
      <c r="AC240" s="174"/>
      <c r="AD240" s="170"/>
      <c r="AE240" s="71"/>
      <c r="AF240" s="157"/>
      <c r="AG240" s="157"/>
      <c r="AH240" s="157"/>
      <c r="AI240" s="172"/>
      <c r="AJ240" s="165"/>
    </row>
    <row r="241" spans="1:36" ht="35.1" customHeight="1" x14ac:dyDescent="0.2">
      <c r="A241" s="158"/>
      <c r="B241" s="159"/>
      <c r="C241" s="160"/>
      <c r="D241" s="159"/>
      <c r="E241" s="161"/>
      <c r="F241" s="159"/>
      <c r="G241" s="165"/>
      <c r="H241" s="167"/>
      <c r="I241" s="165"/>
      <c r="J241" s="165"/>
      <c r="K241" s="165"/>
      <c r="L241" s="169" t="s">
        <v>332</v>
      </c>
      <c r="M241" s="166">
        <v>0.5</v>
      </c>
      <c r="N241" s="48" t="s">
        <v>41</v>
      </c>
      <c r="O241" s="49">
        <v>0.25</v>
      </c>
      <c r="P241" s="49">
        <v>0.5</v>
      </c>
      <c r="Q241" s="49">
        <v>0.75</v>
      </c>
      <c r="R241" s="49">
        <v>1</v>
      </c>
      <c r="S241" s="50">
        <f>SUM(O241:O241)*M241</f>
        <v>0.125</v>
      </c>
      <c r="T241" s="50">
        <f>SUM(P241:P241)*M241</f>
        <v>0.25</v>
      </c>
      <c r="U241" s="50">
        <f t="shared" si="227"/>
        <v>0.375</v>
      </c>
      <c r="V241" s="50">
        <f>SUM(R241:R241)*M241</f>
        <v>0.5</v>
      </c>
      <c r="W241" s="50">
        <f t="shared" si="205"/>
        <v>0.5</v>
      </c>
      <c r="X241" s="171"/>
      <c r="Y241" s="171"/>
      <c r="Z241" s="171"/>
      <c r="AA241" s="171"/>
      <c r="AB241" s="171"/>
      <c r="AC241" s="174"/>
      <c r="AD241" s="170"/>
      <c r="AE241" s="71" t="str">
        <f t="shared" ref="AE241" si="235">+IF(Q242&gt;Q241,"SUPERADA",IF(Q242=Q241,"EQUILIBRADA",IF(Q242&lt;Q241,"PARA MEJORAR")))</f>
        <v>EQUILIBRADA</v>
      </c>
      <c r="AF241" s="157"/>
      <c r="AG241" s="157"/>
      <c r="AH241" s="157"/>
      <c r="AI241" s="172"/>
      <c r="AJ241" s="165"/>
    </row>
    <row r="242" spans="1:36" ht="35.1" customHeight="1" x14ac:dyDescent="0.2">
      <c r="A242" s="158"/>
      <c r="B242" s="159"/>
      <c r="C242" s="160"/>
      <c r="D242" s="159"/>
      <c r="E242" s="161"/>
      <c r="F242" s="159"/>
      <c r="G242" s="165"/>
      <c r="H242" s="167"/>
      <c r="I242" s="165"/>
      <c r="J242" s="165"/>
      <c r="K242" s="165"/>
      <c r="L242" s="169"/>
      <c r="M242" s="166"/>
      <c r="N242" s="51" t="s">
        <v>45</v>
      </c>
      <c r="O242" s="52">
        <v>0.25</v>
      </c>
      <c r="P242" s="52">
        <v>0.5</v>
      </c>
      <c r="Q242" s="52">
        <v>0.75</v>
      </c>
      <c r="R242" s="52">
        <v>1</v>
      </c>
      <c r="S242" s="53">
        <f>SUM(O242:O242)*M241</f>
        <v>0.125</v>
      </c>
      <c r="T242" s="53">
        <f>SUM(P242:P242)*M241</f>
        <v>0.25</v>
      </c>
      <c r="U242" s="53">
        <f t="shared" si="229"/>
        <v>0.375</v>
      </c>
      <c r="V242" s="53">
        <f>SUM(R242:R242)*M241</f>
        <v>0.5</v>
      </c>
      <c r="W242" s="53">
        <f t="shared" si="205"/>
        <v>0.5</v>
      </c>
      <c r="X242" s="171"/>
      <c r="Y242" s="171"/>
      <c r="Z242" s="171"/>
      <c r="AA242" s="171"/>
      <c r="AB242" s="171"/>
      <c r="AC242" s="174"/>
      <c r="AD242" s="170"/>
      <c r="AE242" s="71"/>
      <c r="AF242" s="157"/>
      <c r="AG242" s="157"/>
      <c r="AH242" s="157"/>
      <c r="AI242" s="172"/>
      <c r="AJ242" s="165"/>
    </row>
    <row r="243" spans="1:36" ht="35.1" customHeight="1" x14ac:dyDescent="0.2">
      <c r="A243" s="158"/>
      <c r="B243" s="159"/>
      <c r="C243" s="160">
        <v>20</v>
      </c>
      <c r="D243" s="159" t="s">
        <v>333</v>
      </c>
      <c r="E243" s="161">
        <v>22</v>
      </c>
      <c r="F243" s="165" t="s">
        <v>334</v>
      </c>
      <c r="G243" s="165" t="s">
        <v>335</v>
      </c>
      <c r="H243" s="167">
        <v>37</v>
      </c>
      <c r="I243" s="165" t="s">
        <v>336</v>
      </c>
      <c r="J243" s="165" t="s">
        <v>337</v>
      </c>
      <c r="K243" s="168">
        <f>+AA243</f>
        <v>0.69</v>
      </c>
      <c r="L243" s="169" t="s">
        <v>338</v>
      </c>
      <c r="M243" s="166">
        <v>0.2</v>
      </c>
      <c r="N243" s="48" t="s">
        <v>41</v>
      </c>
      <c r="O243" s="49">
        <v>0.1</v>
      </c>
      <c r="P243" s="49">
        <v>0.3</v>
      </c>
      <c r="Q243" s="49">
        <v>0.6</v>
      </c>
      <c r="R243" s="49">
        <v>1</v>
      </c>
      <c r="S243" s="50">
        <f>SUM(O243:O243)*M243</f>
        <v>2.0000000000000004E-2</v>
      </c>
      <c r="T243" s="50">
        <f>SUM(P243:P243)*M243</f>
        <v>0.06</v>
      </c>
      <c r="U243" s="50">
        <f t="shared" si="227"/>
        <v>0.12</v>
      </c>
      <c r="V243" s="50">
        <f>SUM(R243:R243)*M243</f>
        <v>0.2</v>
      </c>
      <c r="W243" s="50">
        <f t="shared" si="205"/>
        <v>0.2</v>
      </c>
      <c r="X243" s="171">
        <f>+S244+S246+S248+S250+S252+S254+S256+S258</f>
        <v>7.238E-2</v>
      </c>
      <c r="Y243" s="171">
        <f t="shared" ref="Y243:AB243" si="236">+T244+T246+T248+T250+T252+T254+T256+T258</f>
        <v>0.47844000000000009</v>
      </c>
      <c r="Z243" s="171">
        <f t="shared" si="236"/>
        <v>0.60933999999999999</v>
      </c>
      <c r="AA243" s="171">
        <f>+V244+V246+V248+V250+V252+V254+V256+V258</f>
        <v>0.69</v>
      </c>
      <c r="AB243" s="171">
        <f t="shared" si="236"/>
        <v>0.69</v>
      </c>
      <c r="AC243" s="174"/>
      <c r="AD243" s="170" t="s">
        <v>309</v>
      </c>
      <c r="AE243" s="71" t="str">
        <f t="shared" ref="AE243" si="237">+IF(Q244&gt;Q243,"SUPERADA",IF(Q244=Q243,"EQUILIBRADA",IF(Q244&lt;Q243,"PARA MEJORAR")))</f>
        <v>SUPERADA</v>
      </c>
      <c r="AF243" s="157" t="str">
        <f>IF(COUNTIF(AE243:AE258,"PARA MEJORAR")&gt;=1,"PARA MEJORAR","BIEN")</f>
        <v>PARA MEJORAR</v>
      </c>
      <c r="AG243" s="157" t="str">
        <f>IF(COUNTIF(AF243:AF266,"PARA MEJORAR")&gt;=1,"PARA MEJORAR","BIEN")</f>
        <v>PARA MEJORAR</v>
      </c>
      <c r="AH243" s="157"/>
      <c r="AI243" s="172"/>
      <c r="AJ243" s="165"/>
    </row>
    <row r="244" spans="1:36" ht="35.1" customHeight="1" x14ac:dyDescent="0.2">
      <c r="A244" s="158"/>
      <c r="B244" s="159"/>
      <c r="C244" s="160"/>
      <c r="D244" s="159"/>
      <c r="E244" s="161"/>
      <c r="F244" s="165"/>
      <c r="G244" s="165"/>
      <c r="H244" s="167"/>
      <c r="I244" s="165"/>
      <c r="J244" s="165"/>
      <c r="K244" s="165"/>
      <c r="L244" s="169"/>
      <c r="M244" s="166"/>
      <c r="N244" s="51" t="s">
        <v>45</v>
      </c>
      <c r="O244" s="52">
        <v>0.1769</v>
      </c>
      <c r="P244" s="52">
        <v>0.43469999999999998</v>
      </c>
      <c r="Q244" s="52">
        <v>0.68420000000000003</v>
      </c>
      <c r="R244" s="52">
        <v>0.75</v>
      </c>
      <c r="S244" s="53">
        <f>SUM(O244:O244)*M243</f>
        <v>3.5380000000000002E-2</v>
      </c>
      <c r="T244" s="53">
        <f>SUM(P244:P244)*M243</f>
        <v>8.6940000000000003E-2</v>
      </c>
      <c r="U244" s="53">
        <f t="shared" si="229"/>
        <v>0.13684000000000002</v>
      </c>
      <c r="V244" s="53">
        <f>SUM(R244:R244)*M243</f>
        <v>0.15000000000000002</v>
      </c>
      <c r="W244" s="53">
        <f t="shared" si="205"/>
        <v>0.15000000000000002</v>
      </c>
      <c r="X244" s="171"/>
      <c r="Y244" s="171"/>
      <c r="Z244" s="171"/>
      <c r="AA244" s="171"/>
      <c r="AB244" s="171"/>
      <c r="AC244" s="174"/>
      <c r="AD244" s="170"/>
      <c r="AE244" s="71"/>
      <c r="AF244" s="157"/>
      <c r="AG244" s="157"/>
      <c r="AH244" s="157"/>
      <c r="AI244" s="172"/>
      <c r="AJ244" s="165"/>
    </row>
    <row r="245" spans="1:36" ht="35.1" customHeight="1" x14ac:dyDescent="0.2">
      <c r="A245" s="158"/>
      <c r="B245" s="159"/>
      <c r="C245" s="160"/>
      <c r="D245" s="159"/>
      <c r="E245" s="161"/>
      <c r="F245" s="165"/>
      <c r="G245" s="165"/>
      <c r="H245" s="167"/>
      <c r="I245" s="165"/>
      <c r="J245" s="165"/>
      <c r="K245" s="165"/>
      <c r="L245" s="169" t="s">
        <v>339</v>
      </c>
      <c r="M245" s="166">
        <v>0.2</v>
      </c>
      <c r="N245" s="48" t="s">
        <v>41</v>
      </c>
      <c r="O245" s="49">
        <v>0</v>
      </c>
      <c r="P245" s="49">
        <v>0.1</v>
      </c>
      <c r="Q245" s="49">
        <v>0.4</v>
      </c>
      <c r="R245" s="49">
        <v>1</v>
      </c>
      <c r="S245" s="50">
        <f>SUM(O245:O245)*M245</f>
        <v>0</v>
      </c>
      <c r="T245" s="50">
        <f>SUM(P245:P245)*M245</f>
        <v>2.0000000000000004E-2</v>
      </c>
      <c r="U245" s="50">
        <f t="shared" si="227"/>
        <v>8.0000000000000016E-2</v>
      </c>
      <c r="V245" s="50">
        <f>SUM(R245:R245)*M245</f>
        <v>0.2</v>
      </c>
      <c r="W245" s="50">
        <f t="shared" si="205"/>
        <v>0.2</v>
      </c>
      <c r="X245" s="171"/>
      <c r="Y245" s="171"/>
      <c r="Z245" s="171"/>
      <c r="AA245" s="171"/>
      <c r="AB245" s="171"/>
      <c r="AC245" s="174"/>
      <c r="AD245" s="170" t="s">
        <v>309</v>
      </c>
      <c r="AE245" s="71" t="str">
        <f t="shared" ref="AE245" si="238">+IF(Q246&gt;Q245,"SUPERADA",IF(Q246=Q245,"EQUILIBRADA",IF(Q246&lt;Q245,"PARA MEJORAR")))</f>
        <v>SUPERADA</v>
      </c>
      <c r="AF245" s="157"/>
      <c r="AG245" s="157"/>
      <c r="AH245" s="157"/>
      <c r="AI245" s="172"/>
      <c r="AJ245" s="165"/>
    </row>
    <row r="246" spans="1:36" ht="35.1" customHeight="1" x14ac:dyDescent="0.2">
      <c r="A246" s="158"/>
      <c r="B246" s="159"/>
      <c r="C246" s="160"/>
      <c r="D246" s="159"/>
      <c r="E246" s="161"/>
      <c r="F246" s="165"/>
      <c r="G246" s="165"/>
      <c r="H246" s="167"/>
      <c r="I246" s="165"/>
      <c r="J246" s="165"/>
      <c r="K246" s="165"/>
      <c r="L246" s="169"/>
      <c r="M246" s="166"/>
      <c r="N246" s="51" t="s">
        <v>45</v>
      </c>
      <c r="O246" s="52">
        <v>0</v>
      </c>
      <c r="P246" s="52">
        <v>0.9</v>
      </c>
      <c r="Q246" s="52">
        <v>0.9</v>
      </c>
      <c r="R246" s="52">
        <v>1</v>
      </c>
      <c r="S246" s="53">
        <f>SUM(O246:O246)*M245</f>
        <v>0</v>
      </c>
      <c r="T246" s="53">
        <f>SUM(P246:P246)*M245</f>
        <v>0.18000000000000002</v>
      </c>
      <c r="U246" s="53">
        <f t="shared" si="229"/>
        <v>0.18000000000000002</v>
      </c>
      <c r="V246" s="53">
        <f>SUM(R246:R246)*M245</f>
        <v>0.2</v>
      </c>
      <c r="W246" s="53">
        <f t="shared" si="205"/>
        <v>0.2</v>
      </c>
      <c r="X246" s="171"/>
      <c r="Y246" s="171"/>
      <c r="Z246" s="171"/>
      <c r="AA246" s="171"/>
      <c r="AB246" s="171"/>
      <c r="AC246" s="174"/>
      <c r="AD246" s="170"/>
      <c r="AE246" s="71"/>
      <c r="AF246" s="157"/>
      <c r="AG246" s="157"/>
      <c r="AH246" s="157"/>
      <c r="AI246" s="172"/>
      <c r="AJ246" s="165"/>
    </row>
    <row r="247" spans="1:36" ht="35.1" customHeight="1" x14ac:dyDescent="0.2">
      <c r="A247" s="158"/>
      <c r="B247" s="159"/>
      <c r="C247" s="160"/>
      <c r="D247" s="159"/>
      <c r="E247" s="161"/>
      <c r="F247" s="165"/>
      <c r="G247" s="165"/>
      <c r="H247" s="167"/>
      <c r="I247" s="165"/>
      <c r="J247" s="165"/>
      <c r="K247" s="165"/>
      <c r="L247" s="169" t="s">
        <v>340</v>
      </c>
      <c r="M247" s="166">
        <v>0.15</v>
      </c>
      <c r="N247" s="48" t="s">
        <v>41</v>
      </c>
      <c r="O247" s="49">
        <v>0</v>
      </c>
      <c r="P247" s="49">
        <v>0.1</v>
      </c>
      <c r="Q247" s="49">
        <v>0.4</v>
      </c>
      <c r="R247" s="49">
        <v>1</v>
      </c>
      <c r="S247" s="50">
        <f>SUM(O247:O247)*M247</f>
        <v>0</v>
      </c>
      <c r="T247" s="50">
        <f>SUM(P247:P247)*M247</f>
        <v>1.4999999999999999E-2</v>
      </c>
      <c r="U247" s="50">
        <f t="shared" si="227"/>
        <v>0.06</v>
      </c>
      <c r="V247" s="50">
        <f>SUM(R247:R247)*M247</f>
        <v>0.15</v>
      </c>
      <c r="W247" s="50">
        <f t="shared" si="205"/>
        <v>0.15</v>
      </c>
      <c r="X247" s="171"/>
      <c r="Y247" s="171"/>
      <c r="Z247" s="171"/>
      <c r="AA247" s="171"/>
      <c r="AB247" s="171"/>
      <c r="AC247" s="174"/>
      <c r="AD247" s="170" t="s">
        <v>309</v>
      </c>
      <c r="AE247" s="71" t="str">
        <f t="shared" ref="AE247" si="239">+IF(Q248&gt;Q247,"SUPERADA",IF(Q248=Q247,"EQUILIBRADA",IF(Q248&lt;Q247,"PARA MEJORAR")))</f>
        <v>EQUILIBRADA</v>
      </c>
      <c r="AF247" s="157"/>
      <c r="AG247" s="157"/>
      <c r="AH247" s="157"/>
      <c r="AI247" s="172"/>
      <c r="AJ247" s="165"/>
    </row>
    <row r="248" spans="1:36" ht="35.1" customHeight="1" x14ac:dyDescent="0.2">
      <c r="A248" s="158"/>
      <c r="B248" s="159"/>
      <c r="C248" s="160"/>
      <c r="D248" s="159"/>
      <c r="E248" s="161"/>
      <c r="F248" s="165"/>
      <c r="G248" s="165"/>
      <c r="H248" s="167"/>
      <c r="I248" s="165"/>
      <c r="J248" s="165"/>
      <c r="K248" s="165"/>
      <c r="L248" s="169"/>
      <c r="M248" s="166"/>
      <c r="N248" s="51" t="s">
        <v>45</v>
      </c>
      <c r="O248" s="52">
        <v>0</v>
      </c>
      <c r="P248" s="52">
        <v>0.1</v>
      </c>
      <c r="Q248" s="52">
        <v>0.4</v>
      </c>
      <c r="R248" s="52">
        <v>0.45</v>
      </c>
      <c r="S248" s="53">
        <f>SUM(O248:O248)*M247</f>
        <v>0</v>
      </c>
      <c r="T248" s="53">
        <f>SUM(P248:P248)*M247</f>
        <v>1.4999999999999999E-2</v>
      </c>
      <c r="U248" s="53">
        <f t="shared" si="229"/>
        <v>0.06</v>
      </c>
      <c r="V248" s="53">
        <f>SUM(R248:R248)*M247</f>
        <v>6.7500000000000004E-2</v>
      </c>
      <c r="W248" s="53">
        <f t="shared" si="205"/>
        <v>6.7500000000000004E-2</v>
      </c>
      <c r="X248" s="171"/>
      <c r="Y248" s="171"/>
      <c r="Z248" s="171"/>
      <c r="AA248" s="171"/>
      <c r="AB248" s="171"/>
      <c r="AC248" s="174"/>
      <c r="AD248" s="170"/>
      <c r="AE248" s="71"/>
      <c r="AF248" s="157"/>
      <c r="AG248" s="157"/>
      <c r="AH248" s="157"/>
      <c r="AI248" s="172"/>
      <c r="AJ248" s="165"/>
    </row>
    <row r="249" spans="1:36" ht="35.1" customHeight="1" x14ac:dyDescent="0.2">
      <c r="A249" s="158"/>
      <c r="B249" s="159"/>
      <c r="C249" s="160"/>
      <c r="D249" s="159"/>
      <c r="E249" s="161"/>
      <c r="F249" s="165"/>
      <c r="G249" s="165"/>
      <c r="H249" s="167"/>
      <c r="I249" s="165"/>
      <c r="J249" s="165"/>
      <c r="K249" s="165"/>
      <c r="L249" s="169" t="s">
        <v>341</v>
      </c>
      <c r="M249" s="166">
        <v>0.15</v>
      </c>
      <c r="N249" s="48" t="s">
        <v>41</v>
      </c>
      <c r="O249" s="49">
        <v>0</v>
      </c>
      <c r="P249" s="49">
        <v>0.1</v>
      </c>
      <c r="Q249" s="49">
        <v>0.4</v>
      </c>
      <c r="R249" s="49">
        <v>1</v>
      </c>
      <c r="S249" s="50">
        <f>SUM(O249:O249)*M249</f>
        <v>0</v>
      </c>
      <c r="T249" s="50">
        <f>SUM(P249:P249)*M249</f>
        <v>1.4999999999999999E-2</v>
      </c>
      <c r="U249" s="50">
        <f t="shared" si="227"/>
        <v>0.06</v>
      </c>
      <c r="V249" s="50">
        <f>SUM(R249:R249)*M249</f>
        <v>0.15</v>
      </c>
      <c r="W249" s="50">
        <f t="shared" si="205"/>
        <v>0.15</v>
      </c>
      <c r="X249" s="171"/>
      <c r="Y249" s="171"/>
      <c r="Z249" s="171"/>
      <c r="AA249" s="171"/>
      <c r="AB249" s="171"/>
      <c r="AC249" s="174"/>
      <c r="AD249" s="170" t="s">
        <v>309</v>
      </c>
      <c r="AE249" s="71" t="str">
        <f t="shared" ref="AE249" si="240">+IF(Q250&gt;Q249,"SUPERADA",IF(Q250=Q249,"EQUILIBRADA",IF(Q250&lt;Q249,"PARA MEJORAR")))</f>
        <v>PARA MEJORAR</v>
      </c>
      <c r="AF249" s="157"/>
      <c r="AG249" s="157"/>
      <c r="AH249" s="157"/>
      <c r="AI249" s="172"/>
      <c r="AJ249" s="165"/>
    </row>
    <row r="250" spans="1:36" ht="35.1" customHeight="1" x14ac:dyDescent="0.2">
      <c r="A250" s="158"/>
      <c r="B250" s="159"/>
      <c r="C250" s="160"/>
      <c r="D250" s="159"/>
      <c r="E250" s="161"/>
      <c r="F250" s="165"/>
      <c r="G250" s="165"/>
      <c r="H250" s="167"/>
      <c r="I250" s="165"/>
      <c r="J250" s="165"/>
      <c r="K250" s="165"/>
      <c r="L250" s="169"/>
      <c r="M250" s="166"/>
      <c r="N250" s="51" t="s">
        <v>45</v>
      </c>
      <c r="O250" s="52">
        <v>0</v>
      </c>
      <c r="P250" s="52">
        <v>0.25</v>
      </c>
      <c r="Q250" s="52">
        <v>0.25</v>
      </c>
      <c r="R250" s="52">
        <v>0.25</v>
      </c>
      <c r="S250" s="53">
        <f>SUM(O250:O250)*M249</f>
        <v>0</v>
      </c>
      <c r="T250" s="53">
        <f>SUM(P250:P250)*M249</f>
        <v>3.7499999999999999E-2</v>
      </c>
      <c r="U250" s="53">
        <f t="shared" si="229"/>
        <v>3.7499999999999999E-2</v>
      </c>
      <c r="V250" s="53">
        <f>SUM(R250:R250)*M249</f>
        <v>3.7499999999999999E-2</v>
      </c>
      <c r="W250" s="53">
        <f t="shared" si="205"/>
        <v>3.7499999999999999E-2</v>
      </c>
      <c r="X250" s="171"/>
      <c r="Y250" s="171"/>
      <c r="Z250" s="171"/>
      <c r="AA250" s="171"/>
      <c r="AB250" s="171"/>
      <c r="AC250" s="174"/>
      <c r="AD250" s="170"/>
      <c r="AE250" s="71"/>
      <c r="AF250" s="157"/>
      <c r="AG250" s="157"/>
      <c r="AH250" s="157"/>
      <c r="AI250" s="172"/>
      <c r="AJ250" s="165"/>
    </row>
    <row r="251" spans="1:36" ht="35.1" customHeight="1" x14ac:dyDescent="0.2">
      <c r="A251" s="158"/>
      <c r="B251" s="159"/>
      <c r="C251" s="160"/>
      <c r="D251" s="159"/>
      <c r="E251" s="161"/>
      <c r="F251" s="165"/>
      <c r="G251" s="165"/>
      <c r="H251" s="167"/>
      <c r="I251" s="165"/>
      <c r="J251" s="165"/>
      <c r="K251" s="165"/>
      <c r="L251" s="169" t="s">
        <v>342</v>
      </c>
      <c r="M251" s="166">
        <v>0.05</v>
      </c>
      <c r="N251" s="48" t="s">
        <v>41</v>
      </c>
      <c r="O251" s="49">
        <v>0</v>
      </c>
      <c r="P251" s="49">
        <v>0.1</v>
      </c>
      <c r="Q251" s="49">
        <v>0.3</v>
      </c>
      <c r="R251" s="49">
        <v>1</v>
      </c>
      <c r="S251" s="50">
        <f>SUM(O251:O251)*M251</f>
        <v>0</v>
      </c>
      <c r="T251" s="50">
        <f>SUM(P251:P251)*M251</f>
        <v>5.000000000000001E-3</v>
      </c>
      <c r="U251" s="50">
        <f t="shared" si="227"/>
        <v>1.4999999999999999E-2</v>
      </c>
      <c r="V251" s="50">
        <f>SUM(R251:R251)*M251</f>
        <v>0.05</v>
      </c>
      <c r="W251" s="50">
        <f t="shared" si="205"/>
        <v>0.05</v>
      </c>
      <c r="X251" s="171"/>
      <c r="Y251" s="171"/>
      <c r="Z251" s="171"/>
      <c r="AA251" s="171"/>
      <c r="AB251" s="171"/>
      <c r="AC251" s="174"/>
      <c r="AD251" s="170" t="s">
        <v>309</v>
      </c>
      <c r="AE251" s="71" t="str">
        <f t="shared" ref="AE251" si="241">+IF(Q252&gt;Q251,"SUPERADA",IF(Q252=Q251,"EQUILIBRADA",IF(Q252&lt;Q251,"PARA MEJORAR")))</f>
        <v>SUPERADA</v>
      </c>
      <c r="AF251" s="157"/>
      <c r="AG251" s="157"/>
      <c r="AH251" s="157"/>
      <c r="AI251" s="172"/>
      <c r="AJ251" s="165"/>
    </row>
    <row r="252" spans="1:36" ht="35.1" customHeight="1" x14ac:dyDescent="0.2">
      <c r="A252" s="158"/>
      <c r="B252" s="159"/>
      <c r="C252" s="160"/>
      <c r="D252" s="159"/>
      <c r="E252" s="161"/>
      <c r="F252" s="165"/>
      <c r="G252" s="165"/>
      <c r="H252" s="167"/>
      <c r="I252" s="165"/>
      <c r="J252" s="165"/>
      <c r="K252" s="165"/>
      <c r="L252" s="169"/>
      <c r="M252" s="166"/>
      <c r="N252" s="51" t="s">
        <v>45</v>
      </c>
      <c r="O252" s="52">
        <v>0.1</v>
      </c>
      <c r="P252" s="52">
        <v>0.4</v>
      </c>
      <c r="Q252" s="52">
        <v>0.8</v>
      </c>
      <c r="R252" s="52">
        <v>1</v>
      </c>
      <c r="S252" s="53">
        <f>SUM(O252:O252)*M251</f>
        <v>5.000000000000001E-3</v>
      </c>
      <c r="T252" s="53">
        <f>SUM(P252:P252)*M251</f>
        <v>2.0000000000000004E-2</v>
      </c>
      <c r="U252" s="53">
        <f t="shared" si="229"/>
        <v>4.0000000000000008E-2</v>
      </c>
      <c r="V252" s="53">
        <f>SUM(R252:R252)*M251</f>
        <v>0.05</v>
      </c>
      <c r="W252" s="53">
        <f t="shared" si="205"/>
        <v>0.05</v>
      </c>
      <c r="X252" s="171"/>
      <c r="Y252" s="171"/>
      <c r="Z252" s="171"/>
      <c r="AA252" s="171"/>
      <c r="AB252" s="171"/>
      <c r="AC252" s="174"/>
      <c r="AD252" s="170"/>
      <c r="AE252" s="71"/>
      <c r="AF252" s="157"/>
      <c r="AG252" s="157"/>
      <c r="AH252" s="157"/>
      <c r="AI252" s="172"/>
      <c r="AJ252" s="165"/>
    </row>
    <row r="253" spans="1:36" ht="35.1" customHeight="1" x14ac:dyDescent="0.2">
      <c r="A253" s="158"/>
      <c r="B253" s="159"/>
      <c r="C253" s="160"/>
      <c r="D253" s="159"/>
      <c r="E253" s="161"/>
      <c r="F253" s="165"/>
      <c r="G253" s="165"/>
      <c r="H253" s="167"/>
      <c r="I253" s="165"/>
      <c r="J253" s="165"/>
      <c r="K253" s="165"/>
      <c r="L253" s="169" t="s">
        <v>343</v>
      </c>
      <c r="M253" s="166">
        <v>0.1</v>
      </c>
      <c r="N253" s="48" t="s">
        <v>41</v>
      </c>
      <c r="O253" s="49">
        <v>0</v>
      </c>
      <c r="P253" s="49">
        <v>0.1</v>
      </c>
      <c r="Q253" s="49">
        <v>0.3</v>
      </c>
      <c r="R253" s="49">
        <v>1</v>
      </c>
      <c r="S253" s="50">
        <f>SUM(O253:O253)*M253</f>
        <v>0</v>
      </c>
      <c r="T253" s="50">
        <f>SUM(P253:P253)*M253</f>
        <v>1.0000000000000002E-2</v>
      </c>
      <c r="U253" s="50">
        <f t="shared" si="227"/>
        <v>0.03</v>
      </c>
      <c r="V253" s="50">
        <f>SUM(R253:R253)*M253</f>
        <v>0.1</v>
      </c>
      <c r="W253" s="50">
        <f t="shared" si="205"/>
        <v>0.1</v>
      </c>
      <c r="X253" s="171"/>
      <c r="Y253" s="171"/>
      <c r="Z253" s="171"/>
      <c r="AA253" s="171"/>
      <c r="AB253" s="171"/>
      <c r="AC253" s="174"/>
      <c r="AD253" s="170" t="s">
        <v>309</v>
      </c>
      <c r="AE253" s="71" t="str">
        <f t="shared" ref="AE253" si="242">+IF(Q254&gt;Q253,"SUPERADA",IF(Q254=Q253,"EQUILIBRADA",IF(Q254&lt;Q253,"PARA MEJORAR")))</f>
        <v>SUPERADA</v>
      </c>
      <c r="AF253" s="157"/>
      <c r="AG253" s="157"/>
      <c r="AH253" s="157"/>
      <c r="AI253" s="172"/>
      <c r="AJ253" s="165"/>
    </row>
    <row r="254" spans="1:36" ht="35.1" customHeight="1" x14ac:dyDescent="0.2">
      <c r="A254" s="158"/>
      <c r="B254" s="159"/>
      <c r="C254" s="160"/>
      <c r="D254" s="159"/>
      <c r="E254" s="161"/>
      <c r="F254" s="165"/>
      <c r="G254" s="165"/>
      <c r="H254" s="167"/>
      <c r="I254" s="165"/>
      <c r="J254" s="165"/>
      <c r="K254" s="165"/>
      <c r="L254" s="169"/>
      <c r="M254" s="166"/>
      <c r="N254" s="51" t="s">
        <v>45</v>
      </c>
      <c r="O254" s="52">
        <v>0.2</v>
      </c>
      <c r="P254" s="52">
        <v>1</v>
      </c>
      <c r="Q254" s="52">
        <v>1</v>
      </c>
      <c r="R254" s="52">
        <v>1</v>
      </c>
      <c r="S254" s="53">
        <f>SUM(O254:O254)*M253</f>
        <v>2.0000000000000004E-2</v>
      </c>
      <c r="T254" s="53">
        <f>SUM(P254:P254)*M253</f>
        <v>0.1</v>
      </c>
      <c r="U254" s="53">
        <f t="shared" si="229"/>
        <v>0.1</v>
      </c>
      <c r="V254" s="53">
        <f>SUM(R254:R254)*M253</f>
        <v>0.1</v>
      </c>
      <c r="W254" s="53">
        <f t="shared" si="205"/>
        <v>0.1</v>
      </c>
      <c r="X254" s="171"/>
      <c r="Y254" s="171"/>
      <c r="Z254" s="171"/>
      <c r="AA254" s="171"/>
      <c r="AB254" s="171"/>
      <c r="AC254" s="174"/>
      <c r="AD254" s="170"/>
      <c r="AE254" s="71"/>
      <c r="AF254" s="157"/>
      <c r="AG254" s="157"/>
      <c r="AH254" s="157"/>
      <c r="AI254" s="172"/>
      <c r="AJ254" s="165"/>
    </row>
    <row r="255" spans="1:36" ht="35.1" customHeight="1" x14ac:dyDescent="0.2">
      <c r="A255" s="158"/>
      <c r="B255" s="159"/>
      <c r="C255" s="160"/>
      <c r="D255" s="159"/>
      <c r="E255" s="161"/>
      <c r="F255" s="165"/>
      <c r="G255" s="165"/>
      <c r="H255" s="167"/>
      <c r="I255" s="165"/>
      <c r="J255" s="165"/>
      <c r="K255" s="165"/>
      <c r="L255" s="169" t="s">
        <v>344</v>
      </c>
      <c r="M255" s="166">
        <v>0.1</v>
      </c>
      <c r="N255" s="48" t="s">
        <v>41</v>
      </c>
      <c r="O255" s="49">
        <v>0</v>
      </c>
      <c r="P255" s="49">
        <v>0</v>
      </c>
      <c r="Q255" s="49">
        <v>0.5</v>
      </c>
      <c r="R255" s="49">
        <v>1</v>
      </c>
      <c r="S255" s="50">
        <f>SUM(O255:O255)*M255</f>
        <v>0</v>
      </c>
      <c r="T255" s="50">
        <f>SUM(P255:P255)*M255</f>
        <v>0</v>
      </c>
      <c r="U255" s="50">
        <f t="shared" si="227"/>
        <v>0.05</v>
      </c>
      <c r="V255" s="50">
        <f>SUM(R255:R255)*M255</f>
        <v>0.1</v>
      </c>
      <c r="W255" s="50">
        <f t="shared" si="205"/>
        <v>0.1</v>
      </c>
      <c r="X255" s="171"/>
      <c r="Y255" s="171"/>
      <c r="Z255" s="171"/>
      <c r="AA255" s="171"/>
      <c r="AB255" s="171"/>
      <c r="AC255" s="174"/>
      <c r="AD255" s="170" t="s">
        <v>268</v>
      </c>
      <c r="AE255" s="71" t="str">
        <f t="shared" ref="AE255" si="243">+IF(Q256&gt;Q255,"SUPERADA",IF(Q256=Q255,"EQUILIBRADA",IF(Q256&lt;Q255,"PARA MEJORAR")))</f>
        <v>PARA MEJORAR</v>
      </c>
      <c r="AF255" s="157"/>
      <c r="AG255" s="157"/>
      <c r="AH255" s="157"/>
      <c r="AI255" s="172"/>
      <c r="AJ255" s="165"/>
    </row>
    <row r="256" spans="1:36" ht="35.1" customHeight="1" x14ac:dyDescent="0.2">
      <c r="A256" s="158"/>
      <c r="B256" s="159"/>
      <c r="C256" s="160"/>
      <c r="D256" s="159"/>
      <c r="E256" s="161"/>
      <c r="F256" s="165"/>
      <c r="G256" s="165"/>
      <c r="H256" s="167"/>
      <c r="I256" s="165"/>
      <c r="J256" s="165"/>
      <c r="K256" s="165"/>
      <c r="L256" s="169"/>
      <c r="M256" s="166"/>
      <c r="N256" s="51" t="s">
        <v>45</v>
      </c>
      <c r="O256" s="52">
        <v>0.12</v>
      </c>
      <c r="P256" s="52">
        <v>0.24</v>
      </c>
      <c r="Q256" s="52">
        <v>0.4</v>
      </c>
      <c r="R256" s="52">
        <v>0.7</v>
      </c>
      <c r="S256" s="53">
        <f>SUM(O256:O256)*M255</f>
        <v>1.2E-2</v>
      </c>
      <c r="T256" s="53">
        <f>SUM(P256:P256)*M255</f>
        <v>2.4E-2</v>
      </c>
      <c r="U256" s="53">
        <f t="shared" si="229"/>
        <v>4.0000000000000008E-2</v>
      </c>
      <c r="V256" s="53">
        <f>SUM(R256:R256)*M255</f>
        <v>6.9999999999999993E-2</v>
      </c>
      <c r="W256" s="53">
        <f t="shared" si="205"/>
        <v>6.9999999999999993E-2</v>
      </c>
      <c r="X256" s="171"/>
      <c r="Y256" s="171"/>
      <c r="Z256" s="171"/>
      <c r="AA256" s="171"/>
      <c r="AB256" s="171"/>
      <c r="AC256" s="174"/>
      <c r="AD256" s="170"/>
      <c r="AE256" s="71"/>
      <c r="AF256" s="157"/>
      <c r="AG256" s="157"/>
      <c r="AH256" s="157"/>
      <c r="AI256" s="172"/>
      <c r="AJ256" s="165"/>
    </row>
    <row r="257" spans="1:36" ht="35.1" customHeight="1" x14ac:dyDescent="0.2">
      <c r="A257" s="158"/>
      <c r="B257" s="159"/>
      <c r="C257" s="160"/>
      <c r="D257" s="159"/>
      <c r="E257" s="161"/>
      <c r="F257" s="165"/>
      <c r="G257" s="165"/>
      <c r="H257" s="167"/>
      <c r="I257" s="165"/>
      <c r="J257" s="165"/>
      <c r="K257" s="165"/>
      <c r="L257" s="169" t="s">
        <v>345</v>
      </c>
      <c r="M257" s="166">
        <v>0.05</v>
      </c>
      <c r="N257" s="48" t="s">
        <v>41</v>
      </c>
      <c r="O257" s="49">
        <v>0</v>
      </c>
      <c r="P257" s="49">
        <v>0.3</v>
      </c>
      <c r="Q257" s="49">
        <v>0.7</v>
      </c>
      <c r="R257" s="49">
        <v>1</v>
      </c>
      <c r="S257" s="50">
        <f>SUM(O257:O257)*M257</f>
        <v>0</v>
      </c>
      <c r="T257" s="50">
        <f>SUM(P257:P257)*M257</f>
        <v>1.4999999999999999E-2</v>
      </c>
      <c r="U257" s="50">
        <f t="shared" si="227"/>
        <v>3.4999999999999996E-2</v>
      </c>
      <c r="V257" s="50">
        <f>SUM(R257:R257)*M257</f>
        <v>0.05</v>
      </c>
      <c r="W257" s="50">
        <f t="shared" si="205"/>
        <v>0.05</v>
      </c>
      <c r="X257" s="171"/>
      <c r="Y257" s="171"/>
      <c r="Z257" s="171"/>
      <c r="AA257" s="171"/>
      <c r="AB257" s="171"/>
      <c r="AC257" s="174"/>
      <c r="AD257" s="170" t="s">
        <v>309</v>
      </c>
      <c r="AE257" s="71" t="str">
        <f t="shared" ref="AE257" si="244">+IF(Q258&gt;Q257,"SUPERADA",IF(Q258=Q257,"EQUILIBRADA",IF(Q258&lt;Q257,"PARA MEJORAR")))</f>
        <v>PARA MEJORAR</v>
      </c>
      <c r="AF257" s="157"/>
      <c r="AG257" s="157"/>
      <c r="AH257" s="157"/>
      <c r="AI257" s="172"/>
      <c r="AJ257" s="165"/>
    </row>
    <row r="258" spans="1:36" ht="35.1" customHeight="1" x14ac:dyDescent="0.2">
      <c r="A258" s="158"/>
      <c r="B258" s="159"/>
      <c r="C258" s="160"/>
      <c r="D258" s="159"/>
      <c r="E258" s="161"/>
      <c r="F258" s="165"/>
      <c r="G258" s="165"/>
      <c r="H258" s="167"/>
      <c r="I258" s="165"/>
      <c r="J258" s="165"/>
      <c r="K258" s="165"/>
      <c r="L258" s="169"/>
      <c r="M258" s="166"/>
      <c r="N258" s="51" t="s">
        <v>45</v>
      </c>
      <c r="O258" s="52">
        <v>0</v>
      </c>
      <c r="P258" s="52">
        <v>0.3</v>
      </c>
      <c r="Q258" s="52">
        <v>0.3</v>
      </c>
      <c r="R258" s="52">
        <v>0.3</v>
      </c>
      <c r="S258" s="53">
        <f>SUM(O258:O258)*M257</f>
        <v>0</v>
      </c>
      <c r="T258" s="53">
        <f>SUM(P258:P258)*M257</f>
        <v>1.4999999999999999E-2</v>
      </c>
      <c r="U258" s="53">
        <f t="shared" si="229"/>
        <v>1.4999999999999999E-2</v>
      </c>
      <c r="V258" s="53">
        <f>SUM(R258:R258)*M257</f>
        <v>1.4999999999999999E-2</v>
      </c>
      <c r="W258" s="53">
        <f t="shared" si="205"/>
        <v>1.4999999999999999E-2</v>
      </c>
      <c r="X258" s="171"/>
      <c r="Y258" s="171"/>
      <c r="Z258" s="171"/>
      <c r="AA258" s="171"/>
      <c r="AB258" s="171"/>
      <c r="AC258" s="174"/>
      <c r="AD258" s="170"/>
      <c r="AE258" s="71"/>
      <c r="AF258" s="157"/>
      <c r="AG258" s="157"/>
      <c r="AH258" s="157"/>
      <c r="AI258" s="172"/>
      <c r="AJ258" s="165"/>
    </row>
    <row r="259" spans="1:36" ht="35.1" customHeight="1" x14ac:dyDescent="0.2">
      <c r="A259" s="158"/>
      <c r="B259" s="159"/>
      <c r="C259" s="160"/>
      <c r="D259" s="159"/>
      <c r="E259" s="161"/>
      <c r="F259" s="165"/>
      <c r="G259" s="165" t="s">
        <v>346</v>
      </c>
      <c r="H259" s="167">
        <v>38</v>
      </c>
      <c r="I259" s="165" t="s">
        <v>347</v>
      </c>
      <c r="J259" s="165" t="s">
        <v>348</v>
      </c>
      <c r="K259" s="168">
        <f>+AA259</f>
        <v>0.5</v>
      </c>
      <c r="L259" s="169" t="s">
        <v>349</v>
      </c>
      <c r="M259" s="166">
        <v>0.5</v>
      </c>
      <c r="N259" s="48" t="s">
        <v>41</v>
      </c>
      <c r="O259" s="49">
        <v>0</v>
      </c>
      <c r="P259" s="49">
        <v>0</v>
      </c>
      <c r="Q259" s="49">
        <v>0.5</v>
      </c>
      <c r="R259" s="49">
        <v>1</v>
      </c>
      <c r="S259" s="50">
        <f>SUM(O259:O259)*M259</f>
        <v>0</v>
      </c>
      <c r="T259" s="50">
        <f>SUM(P259:P259)*M259</f>
        <v>0</v>
      </c>
      <c r="U259" s="50">
        <f t="shared" si="227"/>
        <v>0.25</v>
      </c>
      <c r="V259" s="50">
        <f>SUM(R259:R259)*M259</f>
        <v>0.5</v>
      </c>
      <c r="W259" s="50">
        <f t="shared" si="205"/>
        <v>0.5</v>
      </c>
      <c r="X259" s="176">
        <f>+S260</f>
        <v>0</v>
      </c>
      <c r="Y259" s="176">
        <f>+T260</f>
        <v>0</v>
      </c>
      <c r="Z259" s="176">
        <f>+U260</f>
        <v>0.25</v>
      </c>
      <c r="AA259" s="176">
        <f>+V260</f>
        <v>0.5</v>
      </c>
      <c r="AB259" s="176">
        <f>+W260</f>
        <v>0.5</v>
      </c>
      <c r="AC259" s="174"/>
      <c r="AD259" s="170" t="s">
        <v>309</v>
      </c>
      <c r="AE259" s="71" t="str">
        <f t="shared" ref="AE259" si="245">+IF(Q260&gt;Q259,"SUPERADA",IF(Q260=Q259,"EQUILIBRADA",IF(Q260&lt;Q259,"PARA MEJORAR")))</f>
        <v>EQUILIBRADA</v>
      </c>
      <c r="AF259" s="157" t="str">
        <f>IF(COUNTIF(AE259:AE262,"PARA MEJORAR")&gt;1,"PARA MEJORAR","BIEN")</f>
        <v>BIEN</v>
      </c>
      <c r="AG259" s="157"/>
      <c r="AH259" s="157"/>
      <c r="AI259" s="172"/>
      <c r="AJ259" s="165"/>
    </row>
    <row r="260" spans="1:36" ht="35.1" customHeight="1" x14ac:dyDescent="0.2">
      <c r="A260" s="158"/>
      <c r="B260" s="159"/>
      <c r="C260" s="160"/>
      <c r="D260" s="159"/>
      <c r="E260" s="161"/>
      <c r="F260" s="165"/>
      <c r="G260" s="165"/>
      <c r="H260" s="167"/>
      <c r="I260" s="165"/>
      <c r="J260" s="165"/>
      <c r="K260" s="165"/>
      <c r="L260" s="169"/>
      <c r="M260" s="166"/>
      <c r="N260" s="51" t="s">
        <v>45</v>
      </c>
      <c r="O260" s="52">
        <v>0</v>
      </c>
      <c r="P260" s="52">
        <v>0</v>
      </c>
      <c r="Q260" s="52">
        <v>0.5</v>
      </c>
      <c r="R260" s="52">
        <v>1</v>
      </c>
      <c r="S260" s="53">
        <f>SUM(O260:O260)*M259</f>
        <v>0</v>
      </c>
      <c r="T260" s="53">
        <f>SUM(P260:P260)*M259</f>
        <v>0</v>
      </c>
      <c r="U260" s="53">
        <f t="shared" si="229"/>
        <v>0.25</v>
      </c>
      <c r="V260" s="53">
        <f>SUM(R260:R260)*M259</f>
        <v>0.5</v>
      </c>
      <c r="W260" s="53">
        <f t="shared" si="205"/>
        <v>0.5</v>
      </c>
      <c r="X260" s="176"/>
      <c r="Y260" s="176"/>
      <c r="Z260" s="176"/>
      <c r="AA260" s="176"/>
      <c r="AB260" s="176"/>
      <c r="AC260" s="174"/>
      <c r="AD260" s="170"/>
      <c r="AE260" s="71"/>
      <c r="AF260" s="157"/>
      <c r="AG260" s="157"/>
      <c r="AH260" s="157"/>
      <c r="AI260" s="172"/>
      <c r="AJ260" s="165"/>
    </row>
    <row r="261" spans="1:36" ht="35.1" customHeight="1" x14ac:dyDescent="0.2">
      <c r="A261" s="158"/>
      <c r="B261" s="159"/>
      <c r="C261" s="160"/>
      <c r="D261" s="159"/>
      <c r="E261" s="161"/>
      <c r="F261" s="165"/>
      <c r="G261" s="165"/>
      <c r="H261" s="167"/>
      <c r="I261" s="165"/>
      <c r="J261" s="165"/>
      <c r="K261" s="165"/>
      <c r="L261" s="169" t="s">
        <v>350</v>
      </c>
      <c r="M261" s="166">
        <v>0.5</v>
      </c>
      <c r="N261" s="48" t="s">
        <v>41</v>
      </c>
      <c r="O261" s="49">
        <v>0</v>
      </c>
      <c r="P261" s="49">
        <v>0</v>
      </c>
      <c r="Q261" s="49">
        <v>0</v>
      </c>
      <c r="R261" s="49">
        <v>1</v>
      </c>
      <c r="S261" s="50">
        <f>SUM(O261:O261)*M261</f>
        <v>0</v>
      </c>
      <c r="T261" s="50">
        <f>SUM(P261:P261)*M261</f>
        <v>0</v>
      </c>
      <c r="U261" s="50">
        <f t="shared" si="227"/>
        <v>0</v>
      </c>
      <c r="V261" s="50">
        <f>SUM(R261:R261)*M261</f>
        <v>0.5</v>
      </c>
      <c r="W261" s="50">
        <f t="shared" ref="W261:W324" si="246">MAX(S261:V261)</f>
        <v>0.5</v>
      </c>
      <c r="X261" s="176"/>
      <c r="Y261" s="176"/>
      <c r="Z261" s="176"/>
      <c r="AA261" s="176"/>
      <c r="AB261" s="176"/>
      <c r="AC261" s="174"/>
      <c r="AD261" s="170"/>
      <c r="AE261" s="71" t="str">
        <f t="shared" ref="AE261" si="247">+IF(Q262&gt;Q261,"SUPERADA",IF(Q262=Q261,"EQUILIBRADA",IF(Q262&lt;Q261,"PARA MEJORAR")))</f>
        <v>EQUILIBRADA</v>
      </c>
      <c r="AF261" s="157"/>
      <c r="AG261" s="157"/>
      <c r="AH261" s="157"/>
      <c r="AI261" s="172"/>
      <c r="AJ261" s="165"/>
    </row>
    <row r="262" spans="1:36" ht="35.1" customHeight="1" x14ac:dyDescent="0.2">
      <c r="A262" s="158"/>
      <c r="B262" s="159"/>
      <c r="C262" s="160"/>
      <c r="D262" s="159"/>
      <c r="E262" s="161"/>
      <c r="F262" s="165"/>
      <c r="G262" s="165"/>
      <c r="H262" s="167"/>
      <c r="I262" s="165"/>
      <c r="J262" s="165"/>
      <c r="K262" s="165"/>
      <c r="L262" s="169"/>
      <c r="M262" s="166"/>
      <c r="N262" s="51" t="s">
        <v>45</v>
      </c>
      <c r="O262" s="52">
        <v>0</v>
      </c>
      <c r="P262" s="52">
        <v>0</v>
      </c>
      <c r="Q262" s="52">
        <v>0</v>
      </c>
      <c r="R262" s="52">
        <v>0</v>
      </c>
      <c r="S262" s="53">
        <f>SUM(O262:O262)*M261</f>
        <v>0</v>
      </c>
      <c r="T262" s="53">
        <f>SUM(P262:P262)*M261</f>
        <v>0</v>
      </c>
      <c r="U262" s="53">
        <f t="shared" si="229"/>
        <v>0</v>
      </c>
      <c r="V262" s="53">
        <f>SUM(R262:R262)*M261</f>
        <v>0</v>
      </c>
      <c r="W262" s="53">
        <f t="shared" si="246"/>
        <v>0</v>
      </c>
      <c r="X262" s="176"/>
      <c r="Y262" s="176"/>
      <c r="Z262" s="176"/>
      <c r="AA262" s="176"/>
      <c r="AB262" s="176"/>
      <c r="AC262" s="174"/>
      <c r="AD262" s="170"/>
      <c r="AE262" s="71"/>
      <c r="AF262" s="157"/>
      <c r="AG262" s="157"/>
      <c r="AH262" s="157"/>
      <c r="AI262" s="172"/>
      <c r="AJ262" s="165"/>
    </row>
    <row r="263" spans="1:36" ht="35.1" customHeight="1" x14ac:dyDescent="0.2">
      <c r="A263" s="158"/>
      <c r="B263" s="159"/>
      <c r="C263" s="160"/>
      <c r="D263" s="159"/>
      <c r="E263" s="161"/>
      <c r="F263" s="165"/>
      <c r="G263" s="165" t="s">
        <v>351</v>
      </c>
      <c r="H263" s="167">
        <v>39</v>
      </c>
      <c r="I263" s="165" t="s">
        <v>330</v>
      </c>
      <c r="J263" s="165" t="s">
        <v>288</v>
      </c>
      <c r="K263" s="168">
        <f>+AA263</f>
        <v>1</v>
      </c>
      <c r="L263" s="169" t="s">
        <v>352</v>
      </c>
      <c r="M263" s="166">
        <v>0.5</v>
      </c>
      <c r="N263" s="48" t="s">
        <v>41</v>
      </c>
      <c r="O263" s="49">
        <v>0.25</v>
      </c>
      <c r="P263" s="49">
        <v>0.5</v>
      </c>
      <c r="Q263" s="49">
        <v>0.75</v>
      </c>
      <c r="R263" s="49">
        <v>1</v>
      </c>
      <c r="S263" s="50">
        <f>SUM(O263:O263)*M263</f>
        <v>0.125</v>
      </c>
      <c r="T263" s="50">
        <f>SUM(P263:P263)*M263</f>
        <v>0.25</v>
      </c>
      <c r="U263" s="50">
        <f t="shared" si="227"/>
        <v>0.375</v>
      </c>
      <c r="V263" s="50">
        <f>SUM(R263:R263)*M263</f>
        <v>0.5</v>
      </c>
      <c r="W263" s="50">
        <f t="shared" si="246"/>
        <v>0.5</v>
      </c>
      <c r="X263" s="171">
        <f>+S264+S266</f>
        <v>0.25</v>
      </c>
      <c r="Y263" s="171">
        <f>+T264+T266</f>
        <v>0.5</v>
      </c>
      <c r="Z263" s="171">
        <f>+U264+U266</f>
        <v>0.75</v>
      </c>
      <c r="AA263" s="171">
        <f>+V264+V266</f>
        <v>1</v>
      </c>
      <c r="AB263" s="171">
        <f>+W264+W266</f>
        <v>1</v>
      </c>
      <c r="AC263" s="174"/>
      <c r="AD263" s="170" t="s">
        <v>309</v>
      </c>
      <c r="AE263" s="71" t="str">
        <f t="shared" ref="AE263" si="248">+IF(Q264&gt;Q263,"SUPERADA",IF(Q264=Q263,"EQUILIBRADA",IF(Q264&lt;Q263,"PARA MEJORAR")))</f>
        <v>EQUILIBRADA</v>
      </c>
      <c r="AF263" s="157" t="str">
        <f>IF(COUNTIF(AE263:AE266,"PARA MEJORAR")&gt;=1,"PARA MEJORAR","BIEN")</f>
        <v>BIEN</v>
      </c>
      <c r="AG263" s="157"/>
      <c r="AH263" s="157"/>
      <c r="AI263" s="172"/>
      <c r="AJ263" s="159"/>
    </row>
    <row r="264" spans="1:36" ht="35.1" customHeight="1" x14ac:dyDescent="0.2">
      <c r="A264" s="158"/>
      <c r="B264" s="159"/>
      <c r="C264" s="160"/>
      <c r="D264" s="159"/>
      <c r="E264" s="161"/>
      <c r="F264" s="165"/>
      <c r="G264" s="165"/>
      <c r="H264" s="167"/>
      <c r="I264" s="165"/>
      <c r="J264" s="165"/>
      <c r="K264" s="165"/>
      <c r="L264" s="169"/>
      <c r="M264" s="166"/>
      <c r="N264" s="51" t="s">
        <v>45</v>
      </c>
      <c r="O264" s="52">
        <v>0.25</v>
      </c>
      <c r="P264" s="52">
        <v>0.5</v>
      </c>
      <c r="Q264" s="52">
        <v>0.75</v>
      </c>
      <c r="R264" s="52">
        <v>1</v>
      </c>
      <c r="S264" s="53">
        <f>SUM(O264:O264)*M263</f>
        <v>0.125</v>
      </c>
      <c r="T264" s="53">
        <f>SUM(P264:P264)*M263</f>
        <v>0.25</v>
      </c>
      <c r="U264" s="53">
        <f t="shared" si="229"/>
        <v>0.375</v>
      </c>
      <c r="V264" s="53">
        <f>SUM(R264:R264)*M263</f>
        <v>0.5</v>
      </c>
      <c r="W264" s="53">
        <f t="shared" si="246"/>
        <v>0.5</v>
      </c>
      <c r="X264" s="171"/>
      <c r="Y264" s="171"/>
      <c r="Z264" s="171"/>
      <c r="AA264" s="171"/>
      <c r="AB264" s="171"/>
      <c r="AC264" s="174"/>
      <c r="AD264" s="170"/>
      <c r="AE264" s="71"/>
      <c r="AF264" s="157"/>
      <c r="AG264" s="157"/>
      <c r="AH264" s="157"/>
      <c r="AI264" s="172"/>
      <c r="AJ264" s="159"/>
    </row>
    <row r="265" spans="1:36" ht="35.1" customHeight="1" x14ac:dyDescent="0.2">
      <c r="A265" s="158"/>
      <c r="B265" s="159"/>
      <c r="C265" s="160"/>
      <c r="D265" s="159"/>
      <c r="E265" s="161"/>
      <c r="F265" s="165"/>
      <c r="G265" s="165"/>
      <c r="H265" s="167"/>
      <c r="I265" s="165"/>
      <c r="J265" s="165"/>
      <c r="K265" s="165"/>
      <c r="L265" s="169" t="s">
        <v>353</v>
      </c>
      <c r="M265" s="166">
        <v>0.5</v>
      </c>
      <c r="N265" s="48" t="s">
        <v>41</v>
      </c>
      <c r="O265" s="49">
        <v>0.25</v>
      </c>
      <c r="P265" s="49">
        <v>0.5</v>
      </c>
      <c r="Q265" s="49">
        <v>0.75</v>
      </c>
      <c r="R265" s="49">
        <v>1</v>
      </c>
      <c r="S265" s="50">
        <f>SUM(O265:O265)*M265</f>
        <v>0.125</v>
      </c>
      <c r="T265" s="50">
        <f>SUM(P265:P265)*M265</f>
        <v>0.25</v>
      </c>
      <c r="U265" s="50">
        <f t="shared" si="227"/>
        <v>0.375</v>
      </c>
      <c r="V265" s="50">
        <f>SUM(R265:R265)*M265</f>
        <v>0.5</v>
      </c>
      <c r="W265" s="50">
        <f t="shared" si="246"/>
        <v>0.5</v>
      </c>
      <c r="X265" s="171"/>
      <c r="Y265" s="171"/>
      <c r="Z265" s="171"/>
      <c r="AA265" s="171"/>
      <c r="AB265" s="171"/>
      <c r="AC265" s="174"/>
      <c r="AD265" s="170"/>
      <c r="AE265" s="71" t="str">
        <f t="shared" ref="AE265" si="249">+IF(Q266&gt;Q265,"SUPERADA",IF(Q266=Q265,"EQUILIBRADA",IF(Q266&lt;Q265,"PARA MEJORAR")))</f>
        <v>EQUILIBRADA</v>
      </c>
      <c r="AF265" s="157"/>
      <c r="AG265" s="157"/>
      <c r="AH265" s="157"/>
      <c r="AI265" s="172"/>
      <c r="AJ265" s="159"/>
    </row>
    <row r="266" spans="1:36" ht="35.1" customHeight="1" x14ac:dyDescent="0.2">
      <c r="A266" s="158"/>
      <c r="B266" s="159"/>
      <c r="C266" s="160"/>
      <c r="D266" s="159"/>
      <c r="E266" s="161"/>
      <c r="F266" s="165"/>
      <c r="G266" s="165"/>
      <c r="H266" s="167"/>
      <c r="I266" s="165"/>
      <c r="J266" s="165"/>
      <c r="K266" s="165"/>
      <c r="L266" s="169"/>
      <c r="M266" s="166"/>
      <c r="N266" s="51" t="s">
        <v>45</v>
      </c>
      <c r="O266" s="52">
        <v>0.25</v>
      </c>
      <c r="P266" s="52">
        <v>0.5</v>
      </c>
      <c r="Q266" s="52">
        <v>0.75</v>
      </c>
      <c r="R266" s="52">
        <v>1</v>
      </c>
      <c r="S266" s="53">
        <f>SUM(O266:O266)*M265</f>
        <v>0.125</v>
      </c>
      <c r="T266" s="53">
        <f>SUM(P266:P266)*M265</f>
        <v>0.25</v>
      </c>
      <c r="U266" s="53">
        <f t="shared" si="229"/>
        <v>0.375</v>
      </c>
      <c r="V266" s="53">
        <f>SUM(R266:R266)*M265</f>
        <v>0.5</v>
      </c>
      <c r="W266" s="53">
        <f t="shared" si="246"/>
        <v>0.5</v>
      </c>
      <c r="X266" s="171"/>
      <c r="Y266" s="171"/>
      <c r="Z266" s="171"/>
      <c r="AA266" s="171"/>
      <c r="AB266" s="171"/>
      <c r="AC266" s="174"/>
      <c r="AD266" s="170"/>
      <c r="AE266" s="71"/>
      <c r="AF266" s="157"/>
      <c r="AG266" s="157"/>
      <c r="AH266" s="157"/>
      <c r="AI266" s="172"/>
      <c r="AJ266" s="159"/>
    </row>
    <row r="267" spans="1:36" ht="35.1" customHeight="1" x14ac:dyDescent="0.2">
      <c r="A267" s="158"/>
      <c r="B267" s="159"/>
      <c r="C267" s="160">
        <v>21</v>
      </c>
      <c r="D267" s="159" t="s">
        <v>354</v>
      </c>
      <c r="E267" s="161">
        <v>23</v>
      </c>
      <c r="F267" s="159" t="s">
        <v>355</v>
      </c>
      <c r="G267" s="165" t="s">
        <v>356</v>
      </c>
      <c r="H267" s="167">
        <v>40</v>
      </c>
      <c r="I267" s="165" t="s">
        <v>357</v>
      </c>
      <c r="J267" s="165" t="s">
        <v>358</v>
      </c>
      <c r="K267" s="168">
        <f>+AA267</f>
        <v>1</v>
      </c>
      <c r="L267" s="169" t="s">
        <v>359</v>
      </c>
      <c r="M267" s="166">
        <v>0.25</v>
      </c>
      <c r="N267" s="48" t="s">
        <v>41</v>
      </c>
      <c r="O267" s="49">
        <v>0</v>
      </c>
      <c r="P267" s="49">
        <v>0.1</v>
      </c>
      <c r="Q267" s="49">
        <v>0.4</v>
      </c>
      <c r="R267" s="49">
        <v>1</v>
      </c>
      <c r="S267" s="50">
        <f>SUM(O267:O267)*M267</f>
        <v>0</v>
      </c>
      <c r="T267" s="50">
        <f>SUM(P267:P267)*M267</f>
        <v>2.5000000000000001E-2</v>
      </c>
      <c r="U267" s="50">
        <f t="shared" si="227"/>
        <v>0.1</v>
      </c>
      <c r="V267" s="50">
        <f>SUM(R267:R267)*M267</f>
        <v>0.25</v>
      </c>
      <c r="W267" s="50">
        <f t="shared" si="246"/>
        <v>0.25</v>
      </c>
      <c r="X267" s="171">
        <f>+S270+S272+S274+S268+S276</f>
        <v>0.05</v>
      </c>
      <c r="Y267" s="171">
        <f>+T270+T272+T274+T268+T276</f>
        <v>0.36249999999999999</v>
      </c>
      <c r="Z267" s="171">
        <f>+U270+U272+U274+U268+U276</f>
        <v>0.7</v>
      </c>
      <c r="AA267" s="171">
        <f>+V270+V272+V274+V268+V276</f>
        <v>1</v>
      </c>
      <c r="AB267" s="171">
        <f>+W270+W272+W274+W268+W276</f>
        <v>1</v>
      </c>
      <c r="AC267" s="174"/>
      <c r="AD267" s="170" t="s">
        <v>360</v>
      </c>
      <c r="AE267" s="71" t="str">
        <f t="shared" ref="AE267" si="250">+IF(Q268&gt;Q267,"SUPERADA",IF(Q268=Q267,"EQUILIBRADA",IF(Q268&lt;Q267,"PARA MEJORAR")))</f>
        <v>SUPERADA</v>
      </c>
      <c r="AF267" s="157" t="str">
        <f>IF(COUNTIF(AE267:AE276,"PARA MEJORAR")&gt;=1,"PARA MEJORAR","BIEN")</f>
        <v>BIEN</v>
      </c>
      <c r="AG267" s="157" t="str">
        <f>IF(COUNTIF(AF267:AF292,"PARA MEJORAR")&gt;=1,"PARA MEJORAR","BIEN")</f>
        <v>BIEN</v>
      </c>
      <c r="AH267" s="157"/>
      <c r="AI267" s="172"/>
      <c r="AJ267" s="165"/>
    </row>
    <row r="268" spans="1:36" ht="35.1" customHeight="1" x14ac:dyDescent="0.2">
      <c r="A268" s="158"/>
      <c r="B268" s="159"/>
      <c r="C268" s="160"/>
      <c r="D268" s="159"/>
      <c r="E268" s="161"/>
      <c r="F268" s="159"/>
      <c r="G268" s="165"/>
      <c r="H268" s="167"/>
      <c r="I268" s="165"/>
      <c r="J268" s="165"/>
      <c r="K268" s="165"/>
      <c r="L268" s="169"/>
      <c r="M268" s="166"/>
      <c r="N268" s="51" t="s">
        <v>45</v>
      </c>
      <c r="O268" s="52">
        <v>0</v>
      </c>
      <c r="P268" s="52">
        <v>1</v>
      </c>
      <c r="Q268" s="52">
        <v>1</v>
      </c>
      <c r="R268" s="52">
        <v>1</v>
      </c>
      <c r="S268" s="53">
        <f>SUM(O268:O268)*M267</f>
        <v>0</v>
      </c>
      <c r="T268" s="53">
        <f>SUM(P268:P268)*M267</f>
        <v>0.25</v>
      </c>
      <c r="U268" s="53">
        <f t="shared" si="229"/>
        <v>0.25</v>
      </c>
      <c r="V268" s="53">
        <f>SUM(R268:R268)*M267</f>
        <v>0.25</v>
      </c>
      <c r="W268" s="53">
        <f t="shared" si="246"/>
        <v>0.25</v>
      </c>
      <c r="X268" s="171"/>
      <c r="Y268" s="171"/>
      <c r="Z268" s="171"/>
      <c r="AA268" s="171"/>
      <c r="AB268" s="171"/>
      <c r="AC268" s="174"/>
      <c r="AD268" s="170"/>
      <c r="AE268" s="71"/>
      <c r="AF268" s="157"/>
      <c r="AG268" s="157"/>
      <c r="AH268" s="157"/>
      <c r="AI268" s="172"/>
      <c r="AJ268" s="165"/>
    </row>
    <row r="269" spans="1:36" ht="35.1" customHeight="1" x14ac:dyDescent="0.2">
      <c r="A269" s="158"/>
      <c r="B269" s="159"/>
      <c r="C269" s="160"/>
      <c r="D269" s="159"/>
      <c r="E269" s="161"/>
      <c r="F269" s="159"/>
      <c r="G269" s="165"/>
      <c r="H269" s="167"/>
      <c r="I269" s="165"/>
      <c r="J269" s="165"/>
      <c r="K269" s="165"/>
      <c r="L269" s="169" t="s">
        <v>361</v>
      </c>
      <c r="M269" s="166">
        <v>0.25</v>
      </c>
      <c r="N269" s="48" t="s">
        <v>41</v>
      </c>
      <c r="O269" s="49">
        <v>0</v>
      </c>
      <c r="P269" s="49">
        <v>0</v>
      </c>
      <c r="Q269" s="49">
        <v>0.5</v>
      </c>
      <c r="R269" s="49">
        <v>1</v>
      </c>
      <c r="S269" s="50">
        <f>SUM(O269:O269)*M269</f>
        <v>0</v>
      </c>
      <c r="T269" s="50">
        <f>SUM(P269:P269)*M269</f>
        <v>0</v>
      </c>
      <c r="U269" s="50">
        <f t="shared" si="227"/>
        <v>0.125</v>
      </c>
      <c r="V269" s="50">
        <f>SUM(R269:R269)*M269</f>
        <v>0.25</v>
      </c>
      <c r="W269" s="50">
        <f t="shared" si="246"/>
        <v>0.25</v>
      </c>
      <c r="X269" s="171"/>
      <c r="Y269" s="171"/>
      <c r="Z269" s="171"/>
      <c r="AA269" s="171"/>
      <c r="AB269" s="171"/>
      <c r="AC269" s="174"/>
      <c r="AD269" s="170"/>
      <c r="AE269" s="71" t="str">
        <f t="shared" ref="AE269" si="251">+IF(Q270&gt;Q269,"SUPERADA",IF(Q270=Q269,"EQUILIBRADA",IF(Q270&lt;Q269,"PARA MEJORAR")))</f>
        <v>SUPERADA</v>
      </c>
      <c r="AF269" s="157"/>
      <c r="AG269" s="157"/>
      <c r="AH269" s="157"/>
      <c r="AI269" s="172"/>
      <c r="AJ269" s="165"/>
    </row>
    <row r="270" spans="1:36" ht="35.1" customHeight="1" x14ac:dyDescent="0.2">
      <c r="A270" s="158"/>
      <c r="B270" s="159"/>
      <c r="C270" s="160"/>
      <c r="D270" s="159"/>
      <c r="E270" s="161"/>
      <c r="F270" s="159"/>
      <c r="G270" s="165"/>
      <c r="H270" s="167"/>
      <c r="I270" s="165"/>
      <c r="J270" s="165"/>
      <c r="K270" s="165"/>
      <c r="L270" s="169"/>
      <c r="M270" s="166"/>
      <c r="N270" s="51" t="s">
        <v>45</v>
      </c>
      <c r="O270" s="52">
        <v>0</v>
      </c>
      <c r="P270" s="52">
        <v>0</v>
      </c>
      <c r="Q270" s="52">
        <v>1</v>
      </c>
      <c r="R270" s="52">
        <v>1</v>
      </c>
      <c r="S270" s="53">
        <f>SUM(O270:O270)*M269</f>
        <v>0</v>
      </c>
      <c r="T270" s="53">
        <f>SUM(P270:P270)*M269</f>
        <v>0</v>
      </c>
      <c r="U270" s="53">
        <f t="shared" si="229"/>
        <v>0.25</v>
      </c>
      <c r="V270" s="53">
        <f>SUM(R270:R270)*M269</f>
        <v>0.25</v>
      </c>
      <c r="W270" s="53">
        <f t="shared" si="246"/>
        <v>0.25</v>
      </c>
      <c r="X270" s="171"/>
      <c r="Y270" s="171"/>
      <c r="Z270" s="171"/>
      <c r="AA270" s="171"/>
      <c r="AB270" s="171"/>
      <c r="AC270" s="174"/>
      <c r="AD270" s="170"/>
      <c r="AE270" s="71"/>
      <c r="AF270" s="157"/>
      <c r="AG270" s="157"/>
      <c r="AH270" s="157"/>
      <c r="AI270" s="172"/>
      <c r="AJ270" s="165"/>
    </row>
    <row r="271" spans="1:36" ht="35.1" customHeight="1" x14ac:dyDescent="0.2">
      <c r="A271" s="158"/>
      <c r="B271" s="159"/>
      <c r="C271" s="160"/>
      <c r="D271" s="159"/>
      <c r="E271" s="161"/>
      <c r="F271" s="159"/>
      <c r="G271" s="165"/>
      <c r="H271" s="167"/>
      <c r="I271" s="165"/>
      <c r="J271" s="165"/>
      <c r="K271" s="165"/>
      <c r="L271" s="169" t="s">
        <v>362</v>
      </c>
      <c r="M271" s="166">
        <v>0.1</v>
      </c>
      <c r="N271" s="48" t="s">
        <v>41</v>
      </c>
      <c r="O271" s="49">
        <v>0</v>
      </c>
      <c r="P271" s="49">
        <v>0.5</v>
      </c>
      <c r="Q271" s="49">
        <v>0.5</v>
      </c>
      <c r="R271" s="49">
        <v>1</v>
      </c>
      <c r="S271" s="50">
        <f>SUM(O271:O271)*M271</f>
        <v>0</v>
      </c>
      <c r="T271" s="50">
        <f>SUM(P271:P271)*M271</f>
        <v>0.05</v>
      </c>
      <c r="U271" s="50">
        <f t="shared" si="227"/>
        <v>0.05</v>
      </c>
      <c r="V271" s="50">
        <f>SUM(R271:R271)*M271</f>
        <v>0.1</v>
      </c>
      <c r="W271" s="50">
        <f t="shared" si="246"/>
        <v>0.1</v>
      </c>
      <c r="X271" s="171"/>
      <c r="Y271" s="171"/>
      <c r="Z271" s="171"/>
      <c r="AA271" s="171"/>
      <c r="AB271" s="171"/>
      <c r="AC271" s="174"/>
      <c r="AD271" s="170"/>
      <c r="AE271" s="71" t="str">
        <f t="shared" ref="AE271" si="252">+IF(Q272&gt;Q271,"SUPERADA",IF(Q272=Q271,"EQUILIBRADA",IF(Q272&lt;Q271,"PARA MEJORAR")))</f>
        <v>EQUILIBRADA</v>
      </c>
      <c r="AF271" s="157"/>
      <c r="AG271" s="157"/>
      <c r="AH271" s="157"/>
      <c r="AI271" s="172"/>
      <c r="AJ271" s="165"/>
    </row>
    <row r="272" spans="1:36" ht="35.1" customHeight="1" x14ac:dyDescent="0.2">
      <c r="A272" s="158"/>
      <c r="B272" s="159"/>
      <c r="C272" s="160"/>
      <c r="D272" s="159"/>
      <c r="E272" s="161"/>
      <c r="F272" s="159"/>
      <c r="G272" s="165"/>
      <c r="H272" s="167"/>
      <c r="I272" s="165"/>
      <c r="J272" s="165"/>
      <c r="K272" s="165"/>
      <c r="L272" s="169"/>
      <c r="M272" s="166"/>
      <c r="N272" s="51" t="s">
        <v>45</v>
      </c>
      <c r="O272" s="52">
        <v>0.5</v>
      </c>
      <c r="P272" s="52">
        <v>0.5</v>
      </c>
      <c r="Q272" s="52">
        <v>0.5</v>
      </c>
      <c r="R272" s="52">
        <v>1</v>
      </c>
      <c r="S272" s="53">
        <f>SUM(O272:O272)*M271</f>
        <v>0.05</v>
      </c>
      <c r="T272" s="53">
        <f>SUM(P272:P272)*M271</f>
        <v>0.05</v>
      </c>
      <c r="U272" s="53">
        <f t="shared" si="229"/>
        <v>0.05</v>
      </c>
      <c r="V272" s="53">
        <f>SUM(R272:R272)*M271</f>
        <v>0.1</v>
      </c>
      <c r="W272" s="53">
        <f t="shared" si="246"/>
        <v>0.1</v>
      </c>
      <c r="X272" s="171"/>
      <c r="Y272" s="171"/>
      <c r="Z272" s="171"/>
      <c r="AA272" s="171"/>
      <c r="AB272" s="171"/>
      <c r="AC272" s="174"/>
      <c r="AD272" s="170"/>
      <c r="AE272" s="71"/>
      <c r="AF272" s="157"/>
      <c r="AG272" s="157"/>
      <c r="AH272" s="157"/>
      <c r="AI272" s="172"/>
      <c r="AJ272" s="165"/>
    </row>
    <row r="273" spans="1:36" ht="35.1" customHeight="1" x14ac:dyDescent="0.2">
      <c r="A273" s="158"/>
      <c r="B273" s="159"/>
      <c r="C273" s="160"/>
      <c r="D273" s="159"/>
      <c r="E273" s="161"/>
      <c r="F273" s="159"/>
      <c r="G273" s="165"/>
      <c r="H273" s="167"/>
      <c r="I273" s="165"/>
      <c r="J273" s="165"/>
      <c r="K273" s="165"/>
      <c r="L273" s="169" t="s">
        <v>363</v>
      </c>
      <c r="M273" s="166">
        <v>0.25</v>
      </c>
      <c r="N273" s="48" t="s">
        <v>41</v>
      </c>
      <c r="O273" s="49">
        <v>0</v>
      </c>
      <c r="P273" s="49">
        <v>0.1</v>
      </c>
      <c r="Q273" s="49">
        <v>0.3</v>
      </c>
      <c r="R273" s="49">
        <v>1</v>
      </c>
      <c r="S273" s="50">
        <f>SUM(O273:O273)*M273</f>
        <v>0</v>
      </c>
      <c r="T273" s="50">
        <f>SUM(P273:P273)*M273</f>
        <v>2.5000000000000001E-2</v>
      </c>
      <c r="U273" s="50">
        <f t="shared" si="227"/>
        <v>7.4999999999999997E-2</v>
      </c>
      <c r="V273" s="50">
        <f>SUM(R273:R273)*M273</f>
        <v>0.25</v>
      </c>
      <c r="W273" s="50">
        <f t="shared" si="246"/>
        <v>0.25</v>
      </c>
      <c r="X273" s="171"/>
      <c r="Y273" s="171"/>
      <c r="Z273" s="171"/>
      <c r="AA273" s="171"/>
      <c r="AB273" s="171"/>
      <c r="AC273" s="174"/>
      <c r="AD273" s="170"/>
      <c r="AE273" s="71" t="str">
        <f t="shared" ref="AE273" si="253">+IF(Q274&gt;Q273,"SUPERADA",IF(Q274=Q273,"EQUILIBRADA",IF(Q274&lt;Q273,"PARA MEJORAR")))</f>
        <v>EQUILIBRADA</v>
      </c>
      <c r="AF273" s="157"/>
      <c r="AG273" s="157"/>
      <c r="AH273" s="157"/>
      <c r="AI273" s="172"/>
      <c r="AJ273" s="165"/>
    </row>
    <row r="274" spans="1:36" ht="35.1" customHeight="1" x14ac:dyDescent="0.2">
      <c r="A274" s="158"/>
      <c r="B274" s="159"/>
      <c r="C274" s="160"/>
      <c r="D274" s="159"/>
      <c r="E274" s="161"/>
      <c r="F274" s="159"/>
      <c r="G274" s="165"/>
      <c r="H274" s="167"/>
      <c r="I274" s="165"/>
      <c r="J274" s="165"/>
      <c r="K274" s="165"/>
      <c r="L274" s="169"/>
      <c r="M274" s="166"/>
      <c r="N274" s="51" t="s">
        <v>45</v>
      </c>
      <c r="O274" s="52">
        <v>0</v>
      </c>
      <c r="P274" s="52">
        <v>0.1</v>
      </c>
      <c r="Q274" s="52">
        <v>0.3</v>
      </c>
      <c r="R274" s="52">
        <v>1</v>
      </c>
      <c r="S274" s="53">
        <f>SUM(O274:O274)*M273</f>
        <v>0</v>
      </c>
      <c r="T274" s="53">
        <f>SUM(P274:P274)*M273</f>
        <v>2.5000000000000001E-2</v>
      </c>
      <c r="U274" s="53">
        <f t="shared" si="229"/>
        <v>7.4999999999999997E-2</v>
      </c>
      <c r="V274" s="53">
        <f>SUM(R274:R274)*M273</f>
        <v>0.25</v>
      </c>
      <c r="W274" s="53">
        <f t="shared" si="246"/>
        <v>0.25</v>
      </c>
      <c r="X274" s="171"/>
      <c r="Y274" s="171"/>
      <c r="Z274" s="171"/>
      <c r="AA274" s="171"/>
      <c r="AB274" s="171"/>
      <c r="AC274" s="174"/>
      <c r="AD274" s="170"/>
      <c r="AE274" s="71"/>
      <c r="AF274" s="157"/>
      <c r="AG274" s="157"/>
      <c r="AH274" s="157"/>
      <c r="AI274" s="172"/>
      <c r="AJ274" s="165"/>
    </row>
    <row r="275" spans="1:36" ht="35.1" customHeight="1" x14ac:dyDescent="0.2">
      <c r="A275" s="158"/>
      <c r="B275" s="159"/>
      <c r="C275" s="160"/>
      <c r="D275" s="159"/>
      <c r="E275" s="161"/>
      <c r="F275" s="159"/>
      <c r="G275" s="165"/>
      <c r="H275" s="167"/>
      <c r="I275" s="165"/>
      <c r="J275" s="165"/>
      <c r="K275" s="165"/>
      <c r="L275" s="169" t="s">
        <v>364</v>
      </c>
      <c r="M275" s="166">
        <v>0.15</v>
      </c>
      <c r="N275" s="48" t="s">
        <v>41</v>
      </c>
      <c r="O275" s="49">
        <v>0</v>
      </c>
      <c r="P275" s="49">
        <v>0.25</v>
      </c>
      <c r="Q275" s="49">
        <v>0.5</v>
      </c>
      <c r="R275" s="49">
        <v>1</v>
      </c>
      <c r="S275" s="50">
        <f>SUM(O275:O275)*M275</f>
        <v>0</v>
      </c>
      <c r="T275" s="50">
        <f>SUM(P275:P275)*M275</f>
        <v>3.7499999999999999E-2</v>
      </c>
      <c r="U275" s="50">
        <f t="shared" si="227"/>
        <v>7.4999999999999997E-2</v>
      </c>
      <c r="V275" s="50">
        <f>SUM(R275:R275)*M275</f>
        <v>0.15</v>
      </c>
      <c r="W275" s="50">
        <f t="shared" si="246"/>
        <v>0.15</v>
      </c>
      <c r="X275" s="171"/>
      <c r="Y275" s="171"/>
      <c r="Z275" s="171"/>
      <c r="AA275" s="171"/>
      <c r="AB275" s="171"/>
      <c r="AC275" s="174"/>
      <c r="AD275" s="170"/>
      <c r="AE275" s="71" t="str">
        <f t="shared" ref="AE275" si="254">+IF(Q276&gt;Q275,"SUPERADA",IF(Q276=Q275,"EQUILIBRADA",IF(Q276&lt;Q275,"PARA MEJORAR")))</f>
        <v>EQUILIBRADA</v>
      </c>
      <c r="AF275" s="157"/>
      <c r="AG275" s="157"/>
      <c r="AH275" s="157"/>
      <c r="AI275" s="172"/>
      <c r="AJ275" s="165"/>
    </row>
    <row r="276" spans="1:36" ht="35.1" customHeight="1" x14ac:dyDescent="0.2">
      <c r="A276" s="158"/>
      <c r="B276" s="159"/>
      <c r="C276" s="160"/>
      <c r="D276" s="159"/>
      <c r="E276" s="161"/>
      <c r="F276" s="159"/>
      <c r="G276" s="165"/>
      <c r="H276" s="167"/>
      <c r="I276" s="165"/>
      <c r="J276" s="165"/>
      <c r="K276" s="165"/>
      <c r="L276" s="169"/>
      <c r="M276" s="166"/>
      <c r="N276" s="51" t="s">
        <v>45</v>
      </c>
      <c r="O276" s="52">
        <v>0</v>
      </c>
      <c r="P276" s="52">
        <v>0.25</v>
      </c>
      <c r="Q276" s="52">
        <v>0.5</v>
      </c>
      <c r="R276" s="52">
        <v>1</v>
      </c>
      <c r="S276" s="53">
        <f>SUM(O276:O276)*M275</f>
        <v>0</v>
      </c>
      <c r="T276" s="53">
        <f>SUM(P276:P276)*M275</f>
        <v>3.7499999999999999E-2</v>
      </c>
      <c r="U276" s="53">
        <f t="shared" si="229"/>
        <v>7.4999999999999997E-2</v>
      </c>
      <c r="V276" s="53">
        <f>SUM(R276:R276)*M275</f>
        <v>0.15</v>
      </c>
      <c r="W276" s="53">
        <f t="shared" si="246"/>
        <v>0.15</v>
      </c>
      <c r="X276" s="171"/>
      <c r="Y276" s="171"/>
      <c r="Z276" s="171"/>
      <c r="AA276" s="171"/>
      <c r="AB276" s="171"/>
      <c r="AC276" s="174"/>
      <c r="AD276" s="170"/>
      <c r="AE276" s="71"/>
      <c r="AF276" s="157"/>
      <c r="AG276" s="157"/>
      <c r="AH276" s="157"/>
      <c r="AI276" s="172"/>
      <c r="AJ276" s="165"/>
    </row>
    <row r="277" spans="1:36" ht="35.1" customHeight="1" x14ac:dyDescent="0.2">
      <c r="A277" s="158"/>
      <c r="B277" s="159"/>
      <c r="C277" s="160"/>
      <c r="D277" s="159"/>
      <c r="E277" s="161"/>
      <c r="F277" s="159"/>
      <c r="G277" s="165" t="s">
        <v>365</v>
      </c>
      <c r="H277" s="167">
        <v>41</v>
      </c>
      <c r="I277" s="165" t="s">
        <v>366</v>
      </c>
      <c r="J277" s="165" t="s">
        <v>367</v>
      </c>
      <c r="K277" s="168">
        <f>+AA277</f>
        <v>1</v>
      </c>
      <c r="L277" s="169" t="s">
        <v>368</v>
      </c>
      <c r="M277" s="166">
        <v>0.4</v>
      </c>
      <c r="N277" s="48" t="s">
        <v>41</v>
      </c>
      <c r="O277" s="49">
        <v>0.1</v>
      </c>
      <c r="P277" s="49">
        <v>0.35</v>
      </c>
      <c r="Q277" s="49">
        <v>0.5</v>
      </c>
      <c r="R277" s="49">
        <v>1</v>
      </c>
      <c r="S277" s="50">
        <f>SUM(O277:O277)*M277</f>
        <v>4.0000000000000008E-2</v>
      </c>
      <c r="T277" s="50">
        <f>SUM(P277:P277)*M277</f>
        <v>0.13999999999999999</v>
      </c>
      <c r="U277" s="50">
        <f t="shared" si="227"/>
        <v>0.2</v>
      </c>
      <c r="V277" s="50">
        <f>SUM(R277:R277)*M277</f>
        <v>0.4</v>
      </c>
      <c r="W277" s="50">
        <f t="shared" si="246"/>
        <v>0.4</v>
      </c>
      <c r="X277" s="171">
        <f>+S278+S280+S282</f>
        <v>0.28000000000000003</v>
      </c>
      <c r="Y277" s="171">
        <f>+T278+T280+T282</f>
        <v>0.46400000000000002</v>
      </c>
      <c r="Z277" s="171">
        <f>+U278+U280+U282</f>
        <v>0.74999999999999989</v>
      </c>
      <c r="AA277" s="171">
        <f>+V278+V280+V282</f>
        <v>1</v>
      </c>
      <c r="AB277" s="171">
        <f>+W278+W280+W282</f>
        <v>1</v>
      </c>
      <c r="AC277" s="174"/>
      <c r="AD277" s="170" t="s">
        <v>369</v>
      </c>
      <c r="AE277" s="71" t="str">
        <f t="shared" ref="AE277" si="255">+IF(Q278&gt;Q277,"SUPERADA",IF(Q278=Q277,"EQUILIBRADA",IF(Q278&lt;Q277,"PARA MEJORAR")))</f>
        <v>SUPERADA</v>
      </c>
      <c r="AF277" s="157" t="str">
        <f>IF(COUNTIF(AE277:AE282,"PARA MEJORAR")&gt;=1,"PARA MEJORAR","BIEN")</f>
        <v>BIEN</v>
      </c>
      <c r="AG277" s="157"/>
      <c r="AH277" s="157"/>
      <c r="AI277" s="172"/>
      <c r="AJ277" s="165"/>
    </row>
    <row r="278" spans="1:36" ht="35.1" customHeight="1" x14ac:dyDescent="0.2">
      <c r="A278" s="158"/>
      <c r="B278" s="159"/>
      <c r="C278" s="160"/>
      <c r="D278" s="159"/>
      <c r="E278" s="161"/>
      <c r="F278" s="159"/>
      <c r="G278" s="165"/>
      <c r="H278" s="167"/>
      <c r="I278" s="165"/>
      <c r="J278" s="165"/>
      <c r="K278" s="165"/>
      <c r="L278" s="169"/>
      <c r="M278" s="166"/>
      <c r="N278" s="51" t="s">
        <v>45</v>
      </c>
      <c r="O278" s="52">
        <v>0.3</v>
      </c>
      <c r="P278" s="52">
        <v>0.66</v>
      </c>
      <c r="Q278" s="52">
        <v>1</v>
      </c>
      <c r="R278" s="52">
        <v>1</v>
      </c>
      <c r="S278" s="53">
        <f>SUM(O278:O278)*M277</f>
        <v>0.12</v>
      </c>
      <c r="T278" s="53">
        <f>SUM(P278:P278)*M277</f>
        <v>0.26400000000000001</v>
      </c>
      <c r="U278" s="53">
        <f t="shared" si="229"/>
        <v>0.4</v>
      </c>
      <c r="V278" s="53">
        <f>SUM(R278:R278)*M277</f>
        <v>0.4</v>
      </c>
      <c r="W278" s="53">
        <f t="shared" si="246"/>
        <v>0.4</v>
      </c>
      <c r="X278" s="171"/>
      <c r="Y278" s="171"/>
      <c r="Z278" s="171"/>
      <c r="AA278" s="171"/>
      <c r="AB278" s="171"/>
      <c r="AC278" s="174"/>
      <c r="AD278" s="170"/>
      <c r="AE278" s="71"/>
      <c r="AF278" s="157"/>
      <c r="AG278" s="157"/>
      <c r="AH278" s="157"/>
      <c r="AI278" s="172"/>
      <c r="AJ278" s="165"/>
    </row>
    <row r="279" spans="1:36" ht="35.1" customHeight="1" x14ac:dyDescent="0.2">
      <c r="A279" s="158"/>
      <c r="B279" s="159"/>
      <c r="C279" s="160"/>
      <c r="D279" s="159"/>
      <c r="E279" s="161"/>
      <c r="F279" s="159"/>
      <c r="G279" s="165"/>
      <c r="H279" s="167"/>
      <c r="I279" s="165"/>
      <c r="J279" s="165"/>
      <c r="K279" s="165"/>
      <c r="L279" s="169" t="s">
        <v>370</v>
      </c>
      <c r="M279" s="166">
        <v>0.4</v>
      </c>
      <c r="N279" s="48" t="s">
        <v>41</v>
      </c>
      <c r="O279" s="49">
        <v>0</v>
      </c>
      <c r="P279" s="49">
        <v>0.2</v>
      </c>
      <c r="Q279" s="49">
        <v>0.7</v>
      </c>
      <c r="R279" s="49">
        <v>1</v>
      </c>
      <c r="S279" s="50">
        <f>SUM(O279:O279)*M279</f>
        <v>0</v>
      </c>
      <c r="T279" s="50">
        <f>SUM(P279:P279)*M279</f>
        <v>8.0000000000000016E-2</v>
      </c>
      <c r="U279" s="50">
        <f t="shared" si="227"/>
        <v>0.27999999999999997</v>
      </c>
      <c r="V279" s="50">
        <f>SUM(R279:R279)*M279</f>
        <v>0.4</v>
      </c>
      <c r="W279" s="50">
        <f t="shared" si="246"/>
        <v>0.4</v>
      </c>
      <c r="X279" s="171"/>
      <c r="Y279" s="171"/>
      <c r="Z279" s="171"/>
      <c r="AA279" s="171"/>
      <c r="AB279" s="171"/>
      <c r="AC279" s="174"/>
      <c r="AD279" s="170"/>
      <c r="AE279" s="71" t="str">
        <f t="shared" ref="AE279" si="256">+IF(Q280&gt;Q279,"SUPERADA",IF(Q280=Q279,"EQUILIBRADA",IF(Q280&lt;Q279,"PARA MEJORAR")))</f>
        <v>EQUILIBRADA</v>
      </c>
      <c r="AF279" s="157"/>
      <c r="AG279" s="157"/>
      <c r="AH279" s="157"/>
      <c r="AI279" s="172"/>
      <c r="AJ279" s="165"/>
    </row>
    <row r="280" spans="1:36" ht="35.1" customHeight="1" x14ac:dyDescent="0.2">
      <c r="A280" s="158"/>
      <c r="B280" s="159"/>
      <c r="C280" s="160"/>
      <c r="D280" s="159"/>
      <c r="E280" s="161"/>
      <c r="F280" s="159"/>
      <c r="G280" s="165"/>
      <c r="H280" s="167"/>
      <c r="I280" s="165"/>
      <c r="J280" s="165"/>
      <c r="K280" s="165"/>
      <c r="L280" s="169"/>
      <c r="M280" s="166"/>
      <c r="N280" s="51" t="s">
        <v>45</v>
      </c>
      <c r="O280" s="52">
        <v>0.4</v>
      </c>
      <c r="P280" s="52">
        <v>0.5</v>
      </c>
      <c r="Q280" s="52">
        <v>0.7</v>
      </c>
      <c r="R280" s="52">
        <v>1</v>
      </c>
      <c r="S280" s="53">
        <f>SUM(O280:O280)*M279</f>
        <v>0.16000000000000003</v>
      </c>
      <c r="T280" s="53">
        <f>SUM(P280:P280)*M279</f>
        <v>0.2</v>
      </c>
      <c r="U280" s="53">
        <f t="shared" si="229"/>
        <v>0.27999999999999997</v>
      </c>
      <c r="V280" s="53">
        <f>SUM(R280:R280)*M279</f>
        <v>0.4</v>
      </c>
      <c r="W280" s="53">
        <f t="shared" si="246"/>
        <v>0.4</v>
      </c>
      <c r="X280" s="171"/>
      <c r="Y280" s="171"/>
      <c r="Z280" s="171"/>
      <c r="AA280" s="171"/>
      <c r="AB280" s="171"/>
      <c r="AC280" s="174"/>
      <c r="AD280" s="170"/>
      <c r="AE280" s="71"/>
      <c r="AF280" s="157"/>
      <c r="AG280" s="157"/>
      <c r="AH280" s="157"/>
      <c r="AI280" s="172"/>
      <c r="AJ280" s="165"/>
    </row>
    <row r="281" spans="1:36" ht="35.1" customHeight="1" x14ac:dyDescent="0.2">
      <c r="A281" s="158"/>
      <c r="B281" s="159"/>
      <c r="C281" s="160"/>
      <c r="D281" s="159"/>
      <c r="E281" s="161"/>
      <c r="F281" s="159"/>
      <c r="G281" s="165"/>
      <c r="H281" s="167"/>
      <c r="I281" s="165"/>
      <c r="J281" s="165"/>
      <c r="K281" s="165"/>
      <c r="L281" s="169" t="s">
        <v>371</v>
      </c>
      <c r="M281" s="166">
        <v>0.2</v>
      </c>
      <c r="N281" s="48" t="s">
        <v>41</v>
      </c>
      <c r="O281" s="49">
        <v>0</v>
      </c>
      <c r="P281" s="49">
        <v>0</v>
      </c>
      <c r="Q281" s="49">
        <v>0.35</v>
      </c>
      <c r="R281" s="49">
        <v>1</v>
      </c>
      <c r="S281" s="50">
        <f>SUM(O281:O281)*M281</f>
        <v>0</v>
      </c>
      <c r="T281" s="50">
        <f>SUM(P281:P281)*M281</f>
        <v>0</v>
      </c>
      <c r="U281" s="50">
        <f t="shared" si="227"/>
        <v>6.9999999999999993E-2</v>
      </c>
      <c r="V281" s="50">
        <f>SUM(R281:R281)*M281</f>
        <v>0.2</v>
      </c>
      <c r="W281" s="50">
        <f t="shared" si="246"/>
        <v>0.2</v>
      </c>
      <c r="X281" s="171"/>
      <c r="Y281" s="171"/>
      <c r="Z281" s="171"/>
      <c r="AA281" s="171"/>
      <c r="AB281" s="171"/>
      <c r="AC281" s="174"/>
      <c r="AD281" s="170"/>
      <c r="AE281" s="71" t="str">
        <f t="shared" ref="AE281" si="257">+IF(Q282&gt;Q281,"SUPERADA",IF(Q282=Q281,"EQUILIBRADA",IF(Q282&lt;Q281,"PARA MEJORAR")))</f>
        <v>EQUILIBRADA</v>
      </c>
      <c r="AF281" s="157"/>
      <c r="AG281" s="157"/>
      <c r="AH281" s="157"/>
      <c r="AI281" s="172"/>
      <c r="AJ281" s="165"/>
    </row>
    <row r="282" spans="1:36" ht="35.1" customHeight="1" x14ac:dyDescent="0.2">
      <c r="A282" s="158"/>
      <c r="B282" s="159"/>
      <c r="C282" s="160"/>
      <c r="D282" s="159"/>
      <c r="E282" s="161"/>
      <c r="F282" s="159"/>
      <c r="G282" s="165"/>
      <c r="H282" s="167"/>
      <c r="I282" s="165"/>
      <c r="J282" s="165"/>
      <c r="K282" s="165"/>
      <c r="L282" s="169"/>
      <c r="M282" s="166"/>
      <c r="N282" s="51" t="s">
        <v>45</v>
      </c>
      <c r="O282" s="52">
        <v>0</v>
      </c>
      <c r="P282" s="52">
        <v>0</v>
      </c>
      <c r="Q282" s="52">
        <v>0.35</v>
      </c>
      <c r="R282" s="52">
        <v>1</v>
      </c>
      <c r="S282" s="53">
        <f>SUM(O282:O282)*M281</f>
        <v>0</v>
      </c>
      <c r="T282" s="53">
        <f>SUM(P282:P282)*M281</f>
        <v>0</v>
      </c>
      <c r="U282" s="53">
        <f t="shared" si="229"/>
        <v>6.9999999999999993E-2</v>
      </c>
      <c r="V282" s="53">
        <f>SUM(R282:R282)*M281</f>
        <v>0.2</v>
      </c>
      <c r="W282" s="53">
        <f t="shared" si="246"/>
        <v>0.2</v>
      </c>
      <c r="X282" s="171"/>
      <c r="Y282" s="171"/>
      <c r="Z282" s="171"/>
      <c r="AA282" s="171"/>
      <c r="AB282" s="171"/>
      <c r="AC282" s="174"/>
      <c r="AD282" s="170"/>
      <c r="AE282" s="71"/>
      <c r="AF282" s="157"/>
      <c r="AG282" s="157"/>
      <c r="AH282" s="157"/>
      <c r="AI282" s="172"/>
      <c r="AJ282" s="165"/>
    </row>
    <row r="283" spans="1:36" ht="35.1" customHeight="1" x14ac:dyDescent="0.2">
      <c r="A283" s="158"/>
      <c r="B283" s="159"/>
      <c r="C283" s="160"/>
      <c r="D283" s="159"/>
      <c r="E283" s="161"/>
      <c r="F283" s="159"/>
      <c r="G283" s="165" t="s">
        <v>372</v>
      </c>
      <c r="H283" s="167">
        <v>42</v>
      </c>
      <c r="I283" s="165" t="s">
        <v>373</v>
      </c>
      <c r="J283" s="165" t="s">
        <v>374</v>
      </c>
      <c r="K283" s="168">
        <f>+AA283</f>
        <v>1</v>
      </c>
      <c r="L283" s="169" t="s">
        <v>375</v>
      </c>
      <c r="M283" s="166">
        <v>0.3</v>
      </c>
      <c r="N283" s="48" t="s">
        <v>41</v>
      </c>
      <c r="O283" s="49">
        <v>0</v>
      </c>
      <c r="P283" s="49">
        <v>0.15</v>
      </c>
      <c r="Q283" s="49">
        <v>0.3</v>
      </c>
      <c r="R283" s="49">
        <v>1</v>
      </c>
      <c r="S283" s="50">
        <f>SUM(O283:O283)*M283</f>
        <v>0</v>
      </c>
      <c r="T283" s="50">
        <f>SUM(P283:P283)*M283</f>
        <v>4.4999999999999998E-2</v>
      </c>
      <c r="U283" s="50">
        <f t="shared" si="227"/>
        <v>0.09</v>
      </c>
      <c r="V283" s="50">
        <f>SUM(R283:R283)*M283</f>
        <v>0.3</v>
      </c>
      <c r="W283" s="50">
        <f t="shared" si="246"/>
        <v>0.3</v>
      </c>
      <c r="X283" s="171">
        <f>S284+S286+S288+S290+S292</f>
        <v>0</v>
      </c>
      <c r="Y283" s="171">
        <f t="shared" ref="Y283:AB283" si="258">T284+T286+T288+T290+T292</f>
        <v>0.13874999999999998</v>
      </c>
      <c r="Z283" s="171">
        <f t="shared" si="258"/>
        <v>0.56499999999999995</v>
      </c>
      <c r="AA283" s="171">
        <f t="shared" si="258"/>
        <v>1</v>
      </c>
      <c r="AB283" s="171">
        <f t="shared" si="258"/>
        <v>1</v>
      </c>
      <c r="AC283" s="174"/>
      <c r="AD283" s="170" t="s">
        <v>376</v>
      </c>
      <c r="AE283" s="71" t="str">
        <f t="shared" ref="AE283" si="259">+IF(Q284&gt;Q283,"SUPERADA",IF(Q284=Q283,"EQUILIBRADA",IF(Q284&lt;Q283,"PARA MEJORAR")))</f>
        <v>EQUILIBRADA</v>
      </c>
      <c r="AF283" s="157" t="str">
        <f>IF(COUNTIF(AE283:AE292,"PARA MEJORAR")&gt;1,"PARA MEJORAR","BIEN")</f>
        <v>BIEN</v>
      </c>
      <c r="AG283" s="157"/>
      <c r="AH283" s="157"/>
      <c r="AI283" s="172"/>
      <c r="AJ283" s="165"/>
    </row>
    <row r="284" spans="1:36" ht="35.1" customHeight="1" x14ac:dyDescent="0.2">
      <c r="A284" s="158"/>
      <c r="B284" s="159"/>
      <c r="C284" s="160"/>
      <c r="D284" s="159"/>
      <c r="E284" s="161"/>
      <c r="F284" s="159"/>
      <c r="G284" s="165"/>
      <c r="H284" s="167"/>
      <c r="I284" s="165"/>
      <c r="J284" s="165"/>
      <c r="K284" s="165"/>
      <c r="L284" s="169"/>
      <c r="M284" s="166"/>
      <c r="N284" s="51" t="s">
        <v>45</v>
      </c>
      <c r="O284" s="52">
        <v>0</v>
      </c>
      <c r="P284" s="52">
        <v>0.15</v>
      </c>
      <c r="Q284" s="52">
        <v>0.3</v>
      </c>
      <c r="R284" s="52">
        <v>1</v>
      </c>
      <c r="S284" s="53">
        <f>SUM(O284:O284)*M283</f>
        <v>0</v>
      </c>
      <c r="T284" s="53">
        <f>SUM(P284:P284)*M283</f>
        <v>4.4999999999999998E-2</v>
      </c>
      <c r="U284" s="53">
        <f t="shared" si="229"/>
        <v>0.09</v>
      </c>
      <c r="V284" s="53">
        <f>SUM(R284:R284)*M283</f>
        <v>0.3</v>
      </c>
      <c r="W284" s="53">
        <f t="shared" si="246"/>
        <v>0.3</v>
      </c>
      <c r="X284" s="171"/>
      <c r="Y284" s="171"/>
      <c r="Z284" s="171"/>
      <c r="AA284" s="171"/>
      <c r="AB284" s="171"/>
      <c r="AC284" s="174"/>
      <c r="AD284" s="170"/>
      <c r="AE284" s="71"/>
      <c r="AF284" s="157"/>
      <c r="AG284" s="157"/>
      <c r="AH284" s="157"/>
      <c r="AI284" s="172"/>
      <c r="AJ284" s="165"/>
    </row>
    <row r="285" spans="1:36" ht="35.1" customHeight="1" x14ac:dyDescent="0.2">
      <c r="A285" s="158"/>
      <c r="B285" s="159"/>
      <c r="C285" s="160"/>
      <c r="D285" s="159"/>
      <c r="E285" s="161"/>
      <c r="F285" s="159"/>
      <c r="G285" s="165"/>
      <c r="H285" s="167"/>
      <c r="I285" s="165"/>
      <c r="J285" s="165"/>
      <c r="K285" s="165"/>
      <c r="L285" s="169" t="s">
        <v>377</v>
      </c>
      <c r="M285" s="166">
        <v>0.3</v>
      </c>
      <c r="N285" s="48" t="s">
        <v>41</v>
      </c>
      <c r="O285" s="49">
        <v>0</v>
      </c>
      <c r="P285" s="49">
        <v>0</v>
      </c>
      <c r="Q285" s="49">
        <v>0</v>
      </c>
      <c r="R285" s="49">
        <v>1</v>
      </c>
      <c r="S285" s="50">
        <f>SUM(O285:O285)*M285</f>
        <v>0</v>
      </c>
      <c r="T285" s="50">
        <f>SUM(P285:P285)*M285</f>
        <v>0</v>
      </c>
      <c r="U285" s="50">
        <f t="shared" si="227"/>
        <v>0</v>
      </c>
      <c r="V285" s="50">
        <f>SUM(R285:R285)*M285</f>
        <v>0.3</v>
      </c>
      <c r="W285" s="50">
        <f t="shared" si="246"/>
        <v>0.3</v>
      </c>
      <c r="X285" s="171"/>
      <c r="Y285" s="171"/>
      <c r="Z285" s="171"/>
      <c r="AA285" s="171"/>
      <c r="AB285" s="171"/>
      <c r="AC285" s="174"/>
      <c r="AD285" s="170"/>
      <c r="AE285" s="71" t="str">
        <f t="shared" ref="AE285" si="260">+IF(Q286&gt;Q285,"SUPERADA",IF(Q286=Q285,"EQUILIBRADA",IF(Q286&lt;Q285,"PARA MEJORAR")))</f>
        <v>SUPERADA</v>
      </c>
      <c r="AF285" s="157"/>
      <c r="AG285" s="157"/>
      <c r="AH285" s="157"/>
      <c r="AI285" s="172"/>
      <c r="AJ285" s="165"/>
    </row>
    <row r="286" spans="1:36" ht="35.1" customHeight="1" x14ac:dyDescent="0.2">
      <c r="A286" s="158"/>
      <c r="B286" s="159"/>
      <c r="C286" s="160"/>
      <c r="D286" s="159"/>
      <c r="E286" s="161"/>
      <c r="F286" s="159"/>
      <c r="G286" s="165"/>
      <c r="H286" s="167"/>
      <c r="I286" s="165"/>
      <c r="J286" s="165"/>
      <c r="K286" s="165"/>
      <c r="L286" s="169"/>
      <c r="M286" s="166"/>
      <c r="N286" s="51" t="s">
        <v>45</v>
      </c>
      <c r="O286" s="52">
        <v>0</v>
      </c>
      <c r="P286" s="52">
        <v>0</v>
      </c>
      <c r="Q286" s="52">
        <v>0.5</v>
      </c>
      <c r="R286" s="52">
        <v>1</v>
      </c>
      <c r="S286" s="53">
        <f>SUM(O286:O286)*M285</f>
        <v>0</v>
      </c>
      <c r="T286" s="53">
        <f>SUM(P286:P286)*M285</f>
        <v>0</v>
      </c>
      <c r="U286" s="53">
        <f t="shared" si="229"/>
        <v>0.15</v>
      </c>
      <c r="V286" s="53">
        <f>SUM(R286:R286)*M285</f>
        <v>0.3</v>
      </c>
      <c r="W286" s="53">
        <f t="shared" si="246"/>
        <v>0.3</v>
      </c>
      <c r="X286" s="171"/>
      <c r="Y286" s="171"/>
      <c r="Z286" s="171"/>
      <c r="AA286" s="171"/>
      <c r="AB286" s="171"/>
      <c r="AC286" s="174"/>
      <c r="AD286" s="170"/>
      <c r="AE286" s="71"/>
      <c r="AF286" s="157"/>
      <c r="AG286" s="157"/>
      <c r="AH286" s="157"/>
      <c r="AI286" s="172"/>
      <c r="AJ286" s="165"/>
    </row>
    <row r="287" spans="1:36" ht="35.1" customHeight="1" x14ac:dyDescent="0.2">
      <c r="A287" s="158"/>
      <c r="B287" s="159"/>
      <c r="C287" s="160"/>
      <c r="D287" s="159"/>
      <c r="E287" s="161"/>
      <c r="F287" s="159"/>
      <c r="G287" s="165"/>
      <c r="H287" s="167"/>
      <c r="I287" s="165"/>
      <c r="J287" s="165"/>
      <c r="K287" s="165"/>
      <c r="L287" s="169" t="s">
        <v>378</v>
      </c>
      <c r="M287" s="166">
        <v>0.1</v>
      </c>
      <c r="N287" s="48" t="s">
        <v>41</v>
      </c>
      <c r="O287" s="49">
        <v>0</v>
      </c>
      <c r="P287" s="49">
        <v>0.5</v>
      </c>
      <c r="Q287" s="49">
        <v>1</v>
      </c>
      <c r="R287" s="49">
        <v>1</v>
      </c>
      <c r="S287" s="50">
        <f>SUM(O287:O287)*M287</f>
        <v>0</v>
      </c>
      <c r="T287" s="50">
        <f>SUM(P287:P287)*M287</f>
        <v>0.05</v>
      </c>
      <c r="U287" s="50">
        <f t="shared" si="227"/>
        <v>0.1</v>
      </c>
      <c r="V287" s="50">
        <f>SUM(R287:R287)*M287</f>
        <v>0.1</v>
      </c>
      <c r="W287" s="50">
        <f t="shared" si="246"/>
        <v>0.1</v>
      </c>
      <c r="X287" s="171"/>
      <c r="Y287" s="171"/>
      <c r="Z287" s="171"/>
      <c r="AA287" s="171"/>
      <c r="AB287" s="171"/>
      <c r="AC287" s="174"/>
      <c r="AD287" s="170"/>
      <c r="AE287" s="71" t="str">
        <f t="shared" ref="AE287" si="261">+IF(Q288&gt;Q287,"SUPERADA",IF(Q288=Q287,"EQUILIBRADA",IF(Q288&lt;Q287,"PARA MEJORAR")))</f>
        <v>EQUILIBRADA</v>
      </c>
      <c r="AF287" s="157"/>
      <c r="AG287" s="157"/>
      <c r="AH287" s="157"/>
      <c r="AI287" s="172"/>
      <c r="AJ287" s="165"/>
    </row>
    <row r="288" spans="1:36" ht="35.1" customHeight="1" x14ac:dyDescent="0.2">
      <c r="A288" s="158"/>
      <c r="B288" s="159"/>
      <c r="C288" s="160"/>
      <c r="D288" s="159"/>
      <c r="E288" s="161"/>
      <c r="F288" s="159"/>
      <c r="G288" s="165"/>
      <c r="H288" s="167"/>
      <c r="I288" s="165"/>
      <c r="J288" s="165"/>
      <c r="K288" s="165"/>
      <c r="L288" s="169"/>
      <c r="M288" s="166"/>
      <c r="N288" s="51" t="s">
        <v>45</v>
      </c>
      <c r="O288" s="52">
        <v>0</v>
      </c>
      <c r="P288" s="52">
        <v>0.375</v>
      </c>
      <c r="Q288" s="52">
        <v>1</v>
      </c>
      <c r="R288" s="52">
        <v>1</v>
      </c>
      <c r="S288" s="53">
        <f>SUM(O288:O288)*M287</f>
        <v>0</v>
      </c>
      <c r="T288" s="53">
        <f>SUM(P288:P288)*M287</f>
        <v>3.7500000000000006E-2</v>
      </c>
      <c r="U288" s="53">
        <f t="shared" si="229"/>
        <v>0.1</v>
      </c>
      <c r="V288" s="53">
        <f>SUM(R288:R288)*M287</f>
        <v>0.1</v>
      </c>
      <c r="W288" s="53">
        <f t="shared" si="246"/>
        <v>0.1</v>
      </c>
      <c r="X288" s="171"/>
      <c r="Y288" s="171"/>
      <c r="Z288" s="171"/>
      <c r="AA288" s="171"/>
      <c r="AB288" s="171"/>
      <c r="AC288" s="174"/>
      <c r="AD288" s="170"/>
      <c r="AE288" s="71"/>
      <c r="AF288" s="157"/>
      <c r="AG288" s="157"/>
      <c r="AH288" s="157"/>
      <c r="AI288" s="172"/>
      <c r="AJ288" s="165"/>
    </row>
    <row r="289" spans="1:36" ht="35.1" customHeight="1" x14ac:dyDescent="0.2">
      <c r="A289" s="158"/>
      <c r="B289" s="159"/>
      <c r="C289" s="160"/>
      <c r="D289" s="159"/>
      <c r="E289" s="161"/>
      <c r="F289" s="159"/>
      <c r="G289" s="165"/>
      <c r="H289" s="167"/>
      <c r="I289" s="165"/>
      <c r="J289" s="165"/>
      <c r="K289" s="165"/>
      <c r="L289" s="169" t="s">
        <v>379</v>
      </c>
      <c r="M289" s="166">
        <v>0.15</v>
      </c>
      <c r="N289" s="48" t="s">
        <v>41</v>
      </c>
      <c r="O289" s="49">
        <v>0</v>
      </c>
      <c r="P289" s="49">
        <v>0.2</v>
      </c>
      <c r="Q289" s="49">
        <v>0.5</v>
      </c>
      <c r="R289" s="49">
        <v>1</v>
      </c>
      <c r="S289" s="50">
        <f>SUM(O289:O289)*M289</f>
        <v>0</v>
      </c>
      <c r="T289" s="50">
        <f>SUM(P289:P289)*M289</f>
        <v>0.03</v>
      </c>
      <c r="U289" s="50">
        <f t="shared" si="227"/>
        <v>7.4999999999999997E-2</v>
      </c>
      <c r="V289" s="50">
        <f>SUM(R289:R289)*M289</f>
        <v>0.15</v>
      </c>
      <c r="W289" s="50">
        <f t="shared" si="246"/>
        <v>0.15</v>
      </c>
      <c r="X289" s="171"/>
      <c r="Y289" s="171"/>
      <c r="Z289" s="171"/>
      <c r="AA289" s="171"/>
      <c r="AB289" s="171"/>
      <c r="AC289" s="174"/>
      <c r="AD289" s="170"/>
      <c r="AE289" s="71" t="str">
        <f t="shared" ref="AE289" si="262">+IF(Q290&gt;Q289,"SUPERADA",IF(Q290=Q289,"EQUILIBRADA",IF(Q290&lt;Q289,"PARA MEJORAR")))</f>
        <v>SUPERADA</v>
      </c>
      <c r="AF289" s="157"/>
      <c r="AG289" s="157"/>
      <c r="AH289" s="157"/>
      <c r="AI289" s="172"/>
      <c r="AJ289" s="165"/>
    </row>
    <row r="290" spans="1:36" ht="35.1" customHeight="1" x14ac:dyDescent="0.2">
      <c r="A290" s="158"/>
      <c r="B290" s="159"/>
      <c r="C290" s="160"/>
      <c r="D290" s="159"/>
      <c r="E290" s="161"/>
      <c r="F290" s="159"/>
      <c r="G290" s="165"/>
      <c r="H290" s="167"/>
      <c r="I290" s="165"/>
      <c r="J290" s="165"/>
      <c r="K290" s="165"/>
      <c r="L290" s="169"/>
      <c r="M290" s="166"/>
      <c r="N290" s="51" t="s">
        <v>45</v>
      </c>
      <c r="O290" s="52">
        <v>0</v>
      </c>
      <c r="P290" s="52">
        <v>0.375</v>
      </c>
      <c r="Q290" s="52">
        <v>1</v>
      </c>
      <c r="R290" s="52">
        <v>1</v>
      </c>
      <c r="S290" s="53">
        <f>SUM(O290:O290)*M289</f>
        <v>0</v>
      </c>
      <c r="T290" s="53">
        <f>SUM(P290:P290)*M289</f>
        <v>5.6249999999999994E-2</v>
      </c>
      <c r="U290" s="53">
        <f t="shared" si="229"/>
        <v>0.15</v>
      </c>
      <c r="V290" s="53">
        <f>SUM(R290:R290)*M289</f>
        <v>0.15</v>
      </c>
      <c r="W290" s="53">
        <f t="shared" si="246"/>
        <v>0.15</v>
      </c>
      <c r="X290" s="171"/>
      <c r="Y290" s="171"/>
      <c r="Z290" s="171"/>
      <c r="AA290" s="171"/>
      <c r="AB290" s="171"/>
      <c r="AC290" s="174"/>
      <c r="AD290" s="170"/>
      <c r="AE290" s="71"/>
      <c r="AF290" s="157"/>
      <c r="AG290" s="157"/>
      <c r="AH290" s="157"/>
      <c r="AI290" s="172"/>
      <c r="AJ290" s="165"/>
    </row>
    <row r="291" spans="1:36" ht="35.1" customHeight="1" x14ac:dyDescent="0.2">
      <c r="A291" s="158"/>
      <c r="B291" s="159"/>
      <c r="C291" s="160"/>
      <c r="D291" s="159"/>
      <c r="E291" s="161"/>
      <c r="F291" s="159"/>
      <c r="G291" s="165"/>
      <c r="H291" s="167"/>
      <c r="I291" s="165"/>
      <c r="J291" s="165"/>
      <c r="K291" s="165"/>
      <c r="L291" s="169" t="s">
        <v>380</v>
      </c>
      <c r="M291" s="166">
        <v>0.15</v>
      </c>
      <c r="N291" s="48" t="s">
        <v>41</v>
      </c>
      <c r="O291" s="49">
        <v>0</v>
      </c>
      <c r="P291" s="49">
        <v>0.3</v>
      </c>
      <c r="Q291" s="49">
        <v>0.5</v>
      </c>
      <c r="R291" s="49">
        <v>1</v>
      </c>
      <c r="S291" s="50">
        <f>SUM(O291:O291)*M291</f>
        <v>0</v>
      </c>
      <c r="T291" s="50">
        <f>SUM(P291:P291)*M291</f>
        <v>4.4999999999999998E-2</v>
      </c>
      <c r="U291" s="50">
        <f t="shared" si="227"/>
        <v>7.4999999999999997E-2</v>
      </c>
      <c r="V291" s="50">
        <f>SUM(R291:R291)*M291</f>
        <v>0.15</v>
      </c>
      <c r="W291" s="50">
        <f t="shared" si="246"/>
        <v>0.15</v>
      </c>
      <c r="X291" s="171"/>
      <c r="Y291" s="171"/>
      <c r="Z291" s="171"/>
      <c r="AA291" s="171"/>
      <c r="AB291" s="171"/>
      <c r="AC291" s="174"/>
      <c r="AD291" s="170"/>
      <c r="AE291" s="71" t="str">
        <f t="shared" ref="AE291" si="263">+IF(Q292&gt;Q291,"SUPERADA",IF(Q292=Q291,"EQUILIBRADA",IF(Q292&lt;Q291,"PARA MEJORAR")))</f>
        <v>EQUILIBRADA</v>
      </c>
      <c r="AF291" s="157"/>
      <c r="AG291" s="157"/>
      <c r="AH291" s="157"/>
      <c r="AI291" s="172"/>
      <c r="AJ291" s="165"/>
    </row>
    <row r="292" spans="1:36" ht="35.1" customHeight="1" x14ac:dyDescent="0.2">
      <c r="A292" s="158"/>
      <c r="B292" s="159"/>
      <c r="C292" s="160"/>
      <c r="D292" s="159"/>
      <c r="E292" s="161"/>
      <c r="F292" s="159"/>
      <c r="G292" s="165"/>
      <c r="H292" s="167"/>
      <c r="I292" s="165"/>
      <c r="J292" s="165"/>
      <c r="K292" s="165"/>
      <c r="L292" s="169"/>
      <c r="M292" s="166"/>
      <c r="N292" s="51" t="s">
        <v>45</v>
      </c>
      <c r="O292" s="52">
        <v>0</v>
      </c>
      <c r="P292" s="52">
        <v>0</v>
      </c>
      <c r="Q292" s="52">
        <v>0.5</v>
      </c>
      <c r="R292" s="52">
        <v>1</v>
      </c>
      <c r="S292" s="53">
        <f>SUM(O292:O292)*M291</f>
        <v>0</v>
      </c>
      <c r="T292" s="53">
        <f>SUM(P292:P292)*M291</f>
        <v>0</v>
      </c>
      <c r="U292" s="53">
        <f t="shared" si="229"/>
        <v>7.4999999999999997E-2</v>
      </c>
      <c r="V292" s="53">
        <f>SUM(R292:R292)*M291</f>
        <v>0.15</v>
      </c>
      <c r="W292" s="53">
        <f t="shared" si="246"/>
        <v>0.15</v>
      </c>
      <c r="X292" s="171"/>
      <c r="Y292" s="171"/>
      <c r="Z292" s="171"/>
      <c r="AA292" s="171"/>
      <c r="AB292" s="171"/>
      <c r="AC292" s="174"/>
      <c r="AD292" s="170"/>
      <c r="AE292" s="71"/>
      <c r="AF292" s="157"/>
      <c r="AG292" s="157"/>
      <c r="AH292" s="157"/>
      <c r="AI292" s="172"/>
      <c r="AJ292" s="165"/>
    </row>
    <row r="293" spans="1:36" ht="35.1" customHeight="1" x14ac:dyDescent="0.2">
      <c r="A293" s="158"/>
      <c r="B293" s="159"/>
      <c r="C293" s="160">
        <v>22</v>
      </c>
      <c r="D293" s="159" t="s">
        <v>381</v>
      </c>
      <c r="E293" s="161">
        <v>24</v>
      </c>
      <c r="F293" s="159" t="s">
        <v>382</v>
      </c>
      <c r="G293" s="165" t="s">
        <v>383</v>
      </c>
      <c r="H293" s="167">
        <v>43</v>
      </c>
      <c r="I293" s="165" t="s">
        <v>384</v>
      </c>
      <c r="J293" s="165" t="s">
        <v>385</v>
      </c>
      <c r="K293" s="168">
        <f>+AA293</f>
        <v>0.66</v>
      </c>
      <c r="L293" s="169" t="s">
        <v>386</v>
      </c>
      <c r="M293" s="166">
        <v>0.3</v>
      </c>
      <c r="N293" s="48" t="s">
        <v>41</v>
      </c>
      <c r="O293" s="49">
        <v>0</v>
      </c>
      <c r="P293" s="49">
        <v>0</v>
      </c>
      <c r="Q293" s="49">
        <v>0.7</v>
      </c>
      <c r="R293" s="49">
        <v>1</v>
      </c>
      <c r="S293" s="50">
        <f>SUM(O293:O293)*M293</f>
        <v>0</v>
      </c>
      <c r="T293" s="50">
        <f>SUM(P293:P293)*M293</f>
        <v>0</v>
      </c>
      <c r="U293" s="50">
        <f t="shared" si="227"/>
        <v>0.21</v>
      </c>
      <c r="V293" s="50">
        <f>SUM(R293:R293)*M293</f>
        <v>0.3</v>
      </c>
      <c r="W293" s="50">
        <f t="shared" si="246"/>
        <v>0.3</v>
      </c>
      <c r="X293" s="171">
        <f>S294+S296+S298+S300</f>
        <v>5.6999999999999995E-2</v>
      </c>
      <c r="Y293" s="171">
        <f>T294+T296+T298+T300</f>
        <v>0.44500000000000001</v>
      </c>
      <c r="Z293" s="171">
        <f>U294+U296+U298+U300</f>
        <v>0.51999999999999991</v>
      </c>
      <c r="AA293" s="171">
        <f>V294+V296+V298+V300</f>
        <v>0.66</v>
      </c>
      <c r="AB293" s="171">
        <f>W294+W296+W298+W300</f>
        <v>0.66</v>
      </c>
      <c r="AC293" s="174"/>
      <c r="AD293" s="170" t="s">
        <v>309</v>
      </c>
      <c r="AE293" s="71" t="str">
        <f t="shared" ref="AE293" si="264">+IF(Q294&gt;Q293,"SUPERADA",IF(Q294=Q293,"EQUILIBRADA",IF(Q294&lt;Q293,"PARA MEJORAR")))</f>
        <v>SUPERADA</v>
      </c>
      <c r="AF293" s="157" t="str">
        <f>IF(COUNTIF(AE293:AE300,"PARA MEJORAR")&gt;=1,"PARA MEJORAR","BIEN")</f>
        <v>PARA MEJORAR</v>
      </c>
      <c r="AG293" s="157" t="str">
        <f>IF(COUNTIF(AF293:AF302,"PARA MEJORAR")&gt;=1,"PARA MEJORAR","BIEN")</f>
        <v>PARA MEJORAR</v>
      </c>
      <c r="AH293" s="157"/>
      <c r="AI293" s="172"/>
      <c r="AJ293" s="165"/>
    </row>
    <row r="294" spans="1:36" ht="35.1" customHeight="1" x14ac:dyDescent="0.2">
      <c r="A294" s="158"/>
      <c r="B294" s="159"/>
      <c r="C294" s="160"/>
      <c r="D294" s="159"/>
      <c r="E294" s="161"/>
      <c r="F294" s="159"/>
      <c r="G294" s="165"/>
      <c r="H294" s="167"/>
      <c r="I294" s="165"/>
      <c r="J294" s="165"/>
      <c r="K294" s="165"/>
      <c r="L294" s="169"/>
      <c r="M294" s="166"/>
      <c r="N294" s="51" t="s">
        <v>45</v>
      </c>
      <c r="O294" s="52">
        <v>0</v>
      </c>
      <c r="P294" s="52">
        <v>1</v>
      </c>
      <c r="Q294" s="52">
        <v>1</v>
      </c>
      <c r="R294" s="52">
        <v>1</v>
      </c>
      <c r="S294" s="53">
        <f>SUM(O294:O294)*M293</f>
        <v>0</v>
      </c>
      <c r="T294" s="53">
        <f>SUM(P294:P294)*M293</f>
        <v>0.3</v>
      </c>
      <c r="U294" s="53">
        <f t="shared" si="229"/>
        <v>0.3</v>
      </c>
      <c r="V294" s="53">
        <f>SUM(R294:R294)*M293</f>
        <v>0.3</v>
      </c>
      <c r="W294" s="53">
        <f t="shared" si="246"/>
        <v>0.3</v>
      </c>
      <c r="X294" s="171"/>
      <c r="Y294" s="171"/>
      <c r="Z294" s="171"/>
      <c r="AA294" s="171"/>
      <c r="AB294" s="171"/>
      <c r="AC294" s="174"/>
      <c r="AD294" s="170"/>
      <c r="AE294" s="71"/>
      <c r="AF294" s="157"/>
      <c r="AG294" s="157"/>
      <c r="AH294" s="157"/>
      <c r="AI294" s="172"/>
      <c r="AJ294" s="165"/>
    </row>
    <row r="295" spans="1:36" ht="35.1" customHeight="1" x14ac:dyDescent="0.2">
      <c r="A295" s="158"/>
      <c r="B295" s="159"/>
      <c r="C295" s="160"/>
      <c r="D295" s="159"/>
      <c r="E295" s="161"/>
      <c r="F295" s="159"/>
      <c r="G295" s="165"/>
      <c r="H295" s="167"/>
      <c r="I295" s="165"/>
      <c r="J295" s="165"/>
      <c r="K295" s="165"/>
      <c r="L295" s="169" t="s">
        <v>387</v>
      </c>
      <c r="M295" s="166">
        <v>0.3</v>
      </c>
      <c r="N295" s="48" t="s">
        <v>41</v>
      </c>
      <c r="O295" s="49">
        <v>0</v>
      </c>
      <c r="P295" s="49">
        <v>0</v>
      </c>
      <c r="Q295" s="49">
        <v>0.7</v>
      </c>
      <c r="R295" s="49">
        <v>1</v>
      </c>
      <c r="S295" s="50">
        <f>SUM(O295:O295)*M295</f>
        <v>0</v>
      </c>
      <c r="T295" s="50">
        <f>SUM(P295:P295)*M295</f>
        <v>0</v>
      </c>
      <c r="U295" s="50">
        <f t="shared" ref="U295:U357" si="265">SUM(Q295:Q295)*M295</f>
        <v>0.21</v>
      </c>
      <c r="V295" s="50">
        <f>SUM(R295:R295)*M295</f>
        <v>0.3</v>
      </c>
      <c r="W295" s="50">
        <f t="shared" si="246"/>
        <v>0.3</v>
      </c>
      <c r="X295" s="171"/>
      <c r="Y295" s="171"/>
      <c r="Z295" s="171"/>
      <c r="AA295" s="171"/>
      <c r="AB295" s="171"/>
      <c r="AC295" s="174"/>
      <c r="AD295" s="170"/>
      <c r="AE295" s="71" t="str">
        <f t="shared" ref="AE295" si="266">+IF(Q296&gt;Q295,"SUPERADA",IF(Q296=Q295,"EQUILIBRADA",IF(Q296&lt;Q295,"PARA MEJORAR")))</f>
        <v>PARA MEJORAR</v>
      </c>
      <c r="AF295" s="157"/>
      <c r="AG295" s="157"/>
      <c r="AH295" s="157"/>
      <c r="AI295" s="172"/>
      <c r="AJ295" s="165"/>
    </row>
    <row r="296" spans="1:36" ht="35.1" customHeight="1" x14ac:dyDescent="0.2">
      <c r="A296" s="158"/>
      <c r="B296" s="159"/>
      <c r="C296" s="160"/>
      <c r="D296" s="159"/>
      <c r="E296" s="161"/>
      <c r="F296" s="159"/>
      <c r="G296" s="165"/>
      <c r="H296" s="167"/>
      <c r="I296" s="165"/>
      <c r="J296" s="165"/>
      <c r="K296" s="165"/>
      <c r="L296" s="169"/>
      <c r="M296" s="166"/>
      <c r="N296" s="51" t="s">
        <v>45</v>
      </c>
      <c r="O296" s="52">
        <v>0.19</v>
      </c>
      <c r="P296" s="52">
        <v>0.25</v>
      </c>
      <c r="Q296" s="52">
        <v>0.5</v>
      </c>
      <c r="R296" s="52">
        <v>0.8</v>
      </c>
      <c r="S296" s="53">
        <f>SUM(O296:O296)*M295</f>
        <v>5.6999999999999995E-2</v>
      </c>
      <c r="T296" s="53">
        <f>SUM(P296:P296)*M295</f>
        <v>7.4999999999999997E-2</v>
      </c>
      <c r="U296" s="53">
        <f t="shared" ref="U296:U358" si="267">SUM(Q296:Q296)*M295</f>
        <v>0.15</v>
      </c>
      <c r="V296" s="53">
        <f>SUM(R296:R296)*M295</f>
        <v>0.24</v>
      </c>
      <c r="W296" s="53">
        <f t="shared" si="246"/>
        <v>0.24</v>
      </c>
      <c r="X296" s="171"/>
      <c r="Y296" s="171"/>
      <c r="Z296" s="171"/>
      <c r="AA296" s="171"/>
      <c r="AB296" s="171"/>
      <c r="AC296" s="174"/>
      <c r="AD296" s="170"/>
      <c r="AE296" s="71"/>
      <c r="AF296" s="157"/>
      <c r="AG296" s="157"/>
      <c r="AH296" s="157"/>
      <c r="AI296" s="172"/>
      <c r="AJ296" s="165"/>
    </row>
    <row r="297" spans="1:36" ht="35.1" customHeight="1" x14ac:dyDescent="0.2">
      <c r="A297" s="158"/>
      <c r="B297" s="159"/>
      <c r="C297" s="160"/>
      <c r="D297" s="159"/>
      <c r="E297" s="161"/>
      <c r="F297" s="159"/>
      <c r="G297" s="165"/>
      <c r="H297" s="167"/>
      <c r="I297" s="165"/>
      <c r="J297" s="165"/>
      <c r="K297" s="165"/>
      <c r="L297" s="169" t="s">
        <v>388</v>
      </c>
      <c r="M297" s="166">
        <v>0.2</v>
      </c>
      <c r="N297" s="48" t="s">
        <v>41</v>
      </c>
      <c r="O297" s="49">
        <v>0</v>
      </c>
      <c r="P297" s="49">
        <v>0</v>
      </c>
      <c r="Q297" s="49">
        <v>0.3</v>
      </c>
      <c r="R297" s="49">
        <v>1</v>
      </c>
      <c r="S297" s="50">
        <f>SUM(O297:O297)*M297</f>
        <v>0</v>
      </c>
      <c r="T297" s="50">
        <f>SUM(P297:P297)*M297</f>
        <v>0</v>
      </c>
      <c r="U297" s="50">
        <f t="shared" si="265"/>
        <v>0.06</v>
      </c>
      <c r="V297" s="50">
        <f>SUM(R297:R297)*M297</f>
        <v>0.2</v>
      </c>
      <c r="W297" s="50">
        <f t="shared" si="246"/>
        <v>0.2</v>
      </c>
      <c r="X297" s="171"/>
      <c r="Y297" s="171"/>
      <c r="Z297" s="171"/>
      <c r="AA297" s="171"/>
      <c r="AB297" s="171"/>
      <c r="AC297" s="174"/>
      <c r="AD297" s="170"/>
      <c r="AE297" s="71" t="str">
        <f t="shared" ref="AE297" si="268">+IF(Q298&gt;Q297,"SUPERADA",IF(Q298=Q297,"EQUILIBRADA",IF(Q298&lt;Q297,"PARA MEJORAR")))</f>
        <v>PARA MEJORAR</v>
      </c>
      <c r="AF297" s="157"/>
      <c r="AG297" s="157"/>
      <c r="AH297" s="157"/>
      <c r="AI297" s="172"/>
      <c r="AJ297" s="165"/>
    </row>
    <row r="298" spans="1:36" ht="35.1" customHeight="1" x14ac:dyDescent="0.2">
      <c r="A298" s="158"/>
      <c r="B298" s="159"/>
      <c r="C298" s="160"/>
      <c r="D298" s="159"/>
      <c r="E298" s="161"/>
      <c r="F298" s="159"/>
      <c r="G298" s="165"/>
      <c r="H298" s="167"/>
      <c r="I298" s="165"/>
      <c r="J298" s="165"/>
      <c r="K298" s="165"/>
      <c r="L298" s="169"/>
      <c r="M298" s="166"/>
      <c r="N298" s="51" t="s">
        <v>45</v>
      </c>
      <c r="O298" s="52">
        <v>0</v>
      </c>
      <c r="P298" s="52">
        <v>0.25</v>
      </c>
      <c r="Q298" s="52">
        <v>0.25</v>
      </c>
      <c r="R298" s="52">
        <v>0.5</v>
      </c>
      <c r="S298" s="53">
        <f>SUM(O298:O298)*M297</f>
        <v>0</v>
      </c>
      <c r="T298" s="53">
        <f>SUM(P298:P298)*M297</f>
        <v>0.05</v>
      </c>
      <c r="U298" s="53">
        <f t="shared" si="267"/>
        <v>0.05</v>
      </c>
      <c r="V298" s="53">
        <f>SUM(R298:R298)*M297</f>
        <v>0.1</v>
      </c>
      <c r="W298" s="53">
        <f t="shared" si="246"/>
        <v>0.1</v>
      </c>
      <c r="X298" s="171"/>
      <c r="Y298" s="171"/>
      <c r="Z298" s="171"/>
      <c r="AA298" s="171"/>
      <c r="AB298" s="171"/>
      <c r="AC298" s="174"/>
      <c r="AD298" s="170"/>
      <c r="AE298" s="71"/>
      <c r="AF298" s="157"/>
      <c r="AG298" s="157"/>
      <c r="AH298" s="157"/>
      <c r="AI298" s="172"/>
      <c r="AJ298" s="165"/>
    </row>
    <row r="299" spans="1:36" ht="35.1" customHeight="1" x14ac:dyDescent="0.2">
      <c r="A299" s="158"/>
      <c r="B299" s="159"/>
      <c r="C299" s="160"/>
      <c r="D299" s="159"/>
      <c r="E299" s="161"/>
      <c r="F299" s="159"/>
      <c r="G299" s="165"/>
      <c r="H299" s="167"/>
      <c r="I299" s="165"/>
      <c r="J299" s="165"/>
      <c r="K299" s="165"/>
      <c r="L299" s="169" t="s">
        <v>389</v>
      </c>
      <c r="M299" s="166">
        <v>0.2</v>
      </c>
      <c r="N299" s="48" t="s">
        <v>41</v>
      </c>
      <c r="O299" s="49">
        <v>0</v>
      </c>
      <c r="P299" s="49">
        <v>0.1</v>
      </c>
      <c r="Q299" s="49">
        <v>0.5</v>
      </c>
      <c r="R299" s="49">
        <v>1</v>
      </c>
      <c r="S299" s="50">
        <f>SUM(O299:O299)*M299</f>
        <v>0</v>
      </c>
      <c r="T299" s="50">
        <f>SUM(P299:P299)*M299</f>
        <v>2.0000000000000004E-2</v>
      </c>
      <c r="U299" s="50">
        <f t="shared" si="265"/>
        <v>0.1</v>
      </c>
      <c r="V299" s="50">
        <f>SUM(R299:R299)*M299</f>
        <v>0.2</v>
      </c>
      <c r="W299" s="50">
        <f t="shared" si="246"/>
        <v>0.2</v>
      </c>
      <c r="X299" s="171"/>
      <c r="Y299" s="171"/>
      <c r="Z299" s="171"/>
      <c r="AA299" s="171"/>
      <c r="AB299" s="171"/>
      <c r="AC299" s="174"/>
      <c r="AD299" s="170"/>
      <c r="AE299" s="71" t="str">
        <f t="shared" ref="AE299" si="269">+IF(Q300&gt;Q299,"SUPERADA",IF(Q300=Q299,"EQUILIBRADA",IF(Q300&lt;Q299,"PARA MEJORAR")))</f>
        <v>PARA MEJORAR</v>
      </c>
      <c r="AF299" s="157"/>
      <c r="AG299" s="157"/>
      <c r="AH299" s="157"/>
      <c r="AI299" s="172"/>
      <c r="AJ299" s="165"/>
    </row>
    <row r="300" spans="1:36" ht="35.1" customHeight="1" x14ac:dyDescent="0.2">
      <c r="A300" s="158"/>
      <c r="B300" s="159"/>
      <c r="C300" s="160"/>
      <c r="D300" s="159"/>
      <c r="E300" s="161"/>
      <c r="F300" s="159"/>
      <c r="G300" s="165"/>
      <c r="H300" s="167"/>
      <c r="I300" s="165"/>
      <c r="J300" s="165"/>
      <c r="K300" s="165"/>
      <c r="L300" s="169"/>
      <c r="M300" s="166"/>
      <c r="N300" s="51" t="s">
        <v>45</v>
      </c>
      <c r="O300" s="52">
        <v>0</v>
      </c>
      <c r="P300" s="52">
        <v>0.1</v>
      </c>
      <c r="Q300" s="52">
        <v>0.1</v>
      </c>
      <c r="R300" s="52">
        <v>0.1</v>
      </c>
      <c r="S300" s="53">
        <f>SUM(O300:O300)*M299</f>
        <v>0</v>
      </c>
      <c r="T300" s="53">
        <f>SUM(P300:P300)*M299</f>
        <v>2.0000000000000004E-2</v>
      </c>
      <c r="U300" s="53">
        <f t="shared" si="267"/>
        <v>2.0000000000000004E-2</v>
      </c>
      <c r="V300" s="53">
        <f>SUM(R300:R300)*M299</f>
        <v>2.0000000000000004E-2</v>
      </c>
      <c r="W300" s="53">
        <f t="shared" si="246"/>
        <v>2.0000000000000004E-2</v>
      </c>
      <c r="X300" s="171"/>
      <c r="Y300" s="171"/>
      <c r="Z300" s="171"/>
      <c r="AA300" s="171"/>
      <c r="AB300" s="171"/>
      <c r="AC300" s="174"/>
      <c r="AD300" s="170"/>
      <c r="AE300" s="71"/>
      <c r="AF300" s="157"/>
      <c r="AG300" s="157"/>
      <c r="AH300" s="157"/>
      <c r="AI300" s="172"/>
      <c r="AJ300" s="165"/>
    </row>
    <row r="301" spans="1:36" ht="35.1" customHeight="1" x14ac:dyDescent="0.2">
      <c r="A301" s="158"/>
      <c r="B301" s="159"/>
      <c r="C301" s="160"/>
      <c r="D301" s="159"/>
      <c r="E301" s="161">
        <v>25</v>
      </c>
      <c r="F301" s="159" t="s">
        <v>390</v>
      </c>
      <c r="G301" s="165" t="s">
        <v>391</v>
      </c>
      <c r="H301" s="167">
        <v>44</v>
      </c>
      <c r="I301" s="165" t="s">
        <v>392</v>
      </c>
      <c r="J301" s="165" t="s">
        <v>385</v>
      </c>
      <c r="K301" s="168">
        <f>+AA301</f>
        <v>1</v>
      </c>
      <c r="L301" s="169" t="s">
        <v>393</v>
      </c>
      <c r="M301" s="166">
        <v>1</v>
      </c>
      <c r="N301" s="48" t="s">
        <v>41</v>
      </c>
      <c r="O301" s="49">
        <v>0.25</v>
      </c>
      <c r="P301" s="49">
        <v>0.5</v>
      </c>
      <c r="Q301" s="49">
        <v>0.75</v>
      </c>
      <c r="R301" s="49">
        <v>1</v>
      </c>
      <c r="S301" s="50">
        <f>SUM(O301:O301)*M301</f>
        <v>0.25</v>
      </c>
      <c r="T301" s="50">
        <f>SUM(P301:P301)*M301</f>
        <v>0.5</v>
      </c>
      <c r="U301" s="50">
        <f t="shared" si="265"/>
        <v>0.75</v>
      </c>
      <c r="V301" s="50">
        <f>SUM(R301:R301)*M301</f>
        <v>1</v>
      </c>
      <c r="W301" s="50">
        <f t="shared" si="246"/>
        <v>1</v>
      </c>
      <c r="X301" s="171">
        <f>S302</f>
        <v>0.25</v>
      </c>
      <c r="Y301" s="171">
        <f>T302</f>
        <v>0.5</v>
      </c>
      <c r="Z301" s="171">
        <f>U302</f>
        <v>0.75</v>
      </c>
      <c r="AA301" s="171">
        <f>V302</f>
        <v>1</v>
      </c>
      <c r="AB301" s="171">
        <f>W302</f>
        <v>1</v>
      </c>
      <c r="AC301" s="174"/>
      <c r="AD301" s="170" t="s">
        <v>309</v>
      </c>
      <c r="AE301" s="71" t="str">
        <f t="shared" ref="AE301" si="270">+IF(Q302&gt;Q301,"SUPERADA",IF(Q302=Q301,"EQUILIBRADA",IF(Q302&lt;Q301,"PARA MEJORAR")))</f>
        <v>EQUILIBRADA</v>
      </c>
      <c r="AF301" s="157" t="str">
        <f>IF(COUNTIF(AE301:AE302,"PARA MEJORAR")&gt;1,"PARA MEJORAR","BIEN")</f>
        <v>BIEN</v>
      </c>
      <c r="AG301" s="157"/>
      <c r="AH301" s="157"/>
      <c r="AI301" s="172"/>
      <c r="AJ301" s="165"/>
    </row>
    <row r="302" spans="1:36" ht="35.1" customHeight="1" x14ac:dyDescent="0.2">
      <c r="A302" s="158"/>
      <c r="B302" s="159"/>
      <c r="C302" s="160"/>
      <c r="D302" s="159"/>
      <c r="E302" s="161"/>
      <c r="F302" s="159"/>
      <c r="G302" s="165"/>
      <c r="H302" s="167"/>
      <c r="I302" s="165"/>
      <c r="J302" s="165"/>
      <c r="K302" s="165"/>
      <c r="L302" s="169"/>
      <c r="M302" s="166"/>
      <c r="N302" s="51" t="s">
        <v>45</v>
      </c>
      <c r="O302" s="52">
        <v>0.25</v>
      </c>
      <c r="P302" s="52">
        <v>0.5</v>
      </c>
      <c r="Q302" s="52">
        <v>0.75</v>
      </c>
      <c r="R302" s="52">
        <v>1</v>
      </c>
      <c r="S302" s="53">
        <f>SUM(O302:O302)*M301</f>
        <v>0.25</v>
      </c>
      <c r="T302" s="53">
        <f>SUM(P302:P302)*M301</f>
        <v>0.5</v>
      </c>
      <c r="U302" s="53">
        <f t="shared" si="267"/>
        <v>0.75</v>
      </c>
      <c r="V302" s="53">
        <f>SUM(R302:R302)*M301</f>
        <v>1</v>
      </c>
      <c r="W302" s="53">
        <f t="shared" si="246"/>
        <v>1</v>
      </c>
      <c r="X302" s="171"/>
      <c r="Y302" s="171"/>
      <c r="Z302" s="171"/>
      <c r="AA302" s="171"/>
      <c r="AB302" s="171"/>
      <c r="AC302" s="174"/>
      <c r="AD302" s="170"/>
      <c r="AE302" s="71"/>
      <c r="AF302" s="157"/>
      <c r="AG302" s="157"/>
      <c r="AH302" s="157"/>
      <c r="AI302" s="172"/>
      <c r="AJ302" s="165"/>
    </row>
    <row r="303" spans="1:36" ht="35.1" customHeight="1" x14ac:dyDescent="0.2">
      <c r="A303" s="158"/>
      <c r="B303" s="159"/>
      <c r="C303" s="160">
        <v>23</v>
      </c>
      <c r="D303" s="159" t="s">
        <v>394</v>
      </c>
      <c r="E303" s="161">
        <v>26</v>
      </c>
      <c r="F303" s="165" t="s">
        <v>395</v>
      </c>
      <c r="G303" s="165" t="s">
        <v>396</v>
      </c>
      <c r="H303" s="167">
        <v>45</v>
      </c>
      <c r="I303" s="165" t="s">
        <v>397</v>
      </c>
      <c r="J303" s="165" t="s">
        <v>385</v>
      </c>
      <c r="K303" s="168">
        <f>+AA303</f>
        <v>0.76</v>
      </c>
      <c r="L303" s="169" t="s">
        <v>398</v>
      </c>
      <c r="M303" s="166">
        <v>0.4</v>
      </c>
      <c r="N303" s="48" t="s">
        <v>41</v>
      </c>
      <c r="O303" s="49">
        <v>0</v>
      </c>
      <c r="P303" s="49">
        <v>0.25</v>
      </c>
      <c r="Q303" s="49">
        <v>0.75</v>
      </c>
      <c r="R303" s="49">
        <v>1</v>
      </c>
      <c r="S303" s="50">
        <f>SUM(O303:O303)*M303</f>
        <v>0</v>
      </c>
      <c r="T303" s="50">
        <f>SUM(P303:P303)*M303</f>
        <v>0.1</v>
      </c>
      <c r="U303" s="50">
        <f t="shared" si="265"/>
        <v>0.30000000000000004</v>
      </c>
      <c r="V303" s="50">
        <f>SUM(R303:R303)*M303</f>
        <v>0.4</v>
      </c>
      <c r="W303" s="50">
        <f t="shared" si="246"/>
        <v>0.4</v>
      </c>
      <c r="X303" s="171">
        <f>+S304+S306+S308</f>
        <v>7.4999999999999997E-2</v>
      </c>
      <c r="Y303" s="171">
        <f>+T304+T306+T308</f>
        <v>0.32500000000000001</v>
      </c>
      <c r="Z303" s="171">
        <f>+U304+U306+U308</f>
        <v>0.622</v>
      </c>
      <c r="AA303" s="171">
        <f>+V304+V306+V308</f>
        <v>0.76</v>
      </c>
      <c r="AB303" s="171">
        <f>+W304+W306+W308</f>
        <v>0.76</v>
      </c>
      <c r="AC303" s="174"/>
      <c r="AD303" s="170" t="s">
        <v>309</v>
      </c>
      <c r="AE303" s="71" t="str">
        <f t="shared" ref="AE303" si="271">+IF(Q304&gt;Q303,"SUPERADA",IF(Q304=Q303,"EQUILIBRADA",IF(Q304&lt;Q303,"PARA MEJORAR")))</f>
        <v>PARA MEJORAR</v>
      </c>
      <c r="AF303" s="157" t="str">
        <f>IF(COUNTIF(AE303:AE308,"PARA MEJORAR")&gt;=1,"PARA MEJORAR","BIEN")</f>
        <v>PARA MEJORAR</v>
      </c>
      <c r="AG303" s="157" t="str">
        <f>IF(COUNTIF(AF303:AF308,"PARA MEJORAR")&gt;=1,"PARA MEJORAR","BIEN")</f>
        <v>PARA MEJORAR</v>
      </c>
      <c r="AH303" s="157"/>
      <c r="AI303" s="172"/>
      <c r="AJ303" s="165"/>
    </row>
    <row r="304" spans="1:36" ht="35.1" customHeight="1" x14ac:dyDescent="0.2">
      <c r="A304" s="158"/>
      <c r="B304" s="159"/>
      <c r="C304" s="160"/>
      <c r="D304" s="159"/>
      <c r="E304" s="161"/>
      <c r="F304" s="165"/>
      <c r="G304" s="165"/>
      <c r="H304" s="167"/>
      <c r="I304" s="165"/>
      <c r="J304" s="165"/>
      <c r="K304" s="165"/>
      <c r="L304" s="169"/>
      <c r="M304" s="166"/>
      <c r="N304" s="51" t="s">
        <v>45</v>
      </c>
      <c r="O304" s="52">
        <v>0</v>
      </c>
      <c r="P304" s="52">
        <v>0.25</v>
      </c>
      <c r="Q304" s="52">
        <v>0.625</v>
      </c>
      <c r="R304" s="52">
        <v>0.7</v>
      </c>
      <c r="S304" s="53">
        <f>SUM(O304:O304)*M303</f>
        <v>0</v>
      </c>
      <c r="T304" s="53">
        <f>SUM(P304:P304)*M303</f>
        <v>0.1</v>
      </c>
      <c r="U304" s="53">
        <f t="shared" si="267"/>
        <v>0.25</v>
      </c>
      <c r="V304" s="53">
        <f>SUM(R304:R304)*M303</f>
        <v>0.27999999999999997</v>
      </c>
      <c r="W304" s="53">
        <f t="shared" si="246"/>
        <v>0.27999999999999997</v>
      </c>
      <c r="X304" s="171"/>
      <c r="Y304" s="171"/>
      <c r="Z304" s="171"/>
      <c r="AA304" s="171"/>
      <c r="AB304" s="171"/>
      <c r="AC304" s="174"/>
      <c r="AD304" s="170"/>
      <c r="AE304" s="71"/>
      <c r="AF304" s="157"/>
      <c r="AG304" s="157"/>
      <c r="AH304" s="157"/>
      <c r="AI304" s="172"/>
      <c r="AJ304" s="165"/>
    </row>
    <row r="305" spans="1:36" ht="35.1" customHeight="1" x14ac:dyDescent="0.2">
      <c r="A305" s="158"/>
      <c r="B305" s="159"/>
      <c r="C305" s="160"/>
      <c r="D305" s="159"/>
      <c r="E305" s="161"/>
      <c r="F305" s="165"/>
      <c r="G305" s="165"/>
      <c r="H305" s="167"/>
      <c r="I305" s="165"/>
      <c r="J305" s="165"/>
      <c r="K305" s="165"/>
      <c r="L305" s="169" t="s">
        <v>399</v>
      </c>
      <c r="M305" s="166">
        <v>0.3</v>
      </c>
      <c r="N305" s="48" t="s">
        <v>41</v>
      </c>
      <c r="O305" s="49">
        <v>0.1</v>
      </c>
      <c r="P305" s="49">
        <v>0.3</v>
      </c>
      <c r="Q305" s="49">
        <v>1</v>
      </c>
      <c r="R305" s="49">
        <v>1</v>
      </c>
      <c r="S305" s="50">
        <f>SUM(O305:O305)*M305</f>
        <v>0.03</v>
      </c>
      <c r="T305" s="50">
        <f>SUM(P305:P305)*M305</f>
        <v>0.09</v>
      </c>
      <c r="U305" s="50">
        <f t="shared" si="265"/>
        <v>0.3</v>
      </c>
      <c r="V305" s="50">
        <f>SUM(R305:R305)*M305</f>
        <v>0.3</v>
      </c>
      <c r="W305" s="50">
        <f t="shared" si="246"/>
        <v>0.3</v>
      </c>
      <c r="X305" s="171"/>
      <c r="Y305" s="171"/>
      <c r="Z305" s="171"/>
      <c r="AA305" s="171"/>
      <c r="AB305" s="171"/>
      <c r="AC305" s="174"/>
      <c r="AD305" s="170"/>
      <c r="AE305" s="71" t="str">
        <f t="shared" ref="AE305" si="272">+IF(Q306&gt;Q305,"SUPERADA",IF(Q306=Q305,"EQUILIBRADA",IF(Q306&lt;Q305,"PARA MEJORAR")))</f>
        <v>PARA MEJORAR</v>
      </c>
      <c r="AF305" s="157"/>
      <c r="AG305" s="157"/>
      <c r="AH305" s="157"/>
      <c r="AI305" s="172"/>
      <c r="AJ305" s="165"/>
    </row>
    <row r="306" spans="1:36" ht="35.1" customHeight="1" x14ac:dyDescent="0.2">
      <c r="A306" s="158"/>
      <c r="B306" s="159"/>
      <c r="C306" s="160"/>
      <c r="D306" s="159"/>
      <c r="E306" s="161"/>
      <c r="F306" s="165"/>
      <c r="G306" s="165"/>
      <c r="H306" s="167"/>
      <c r="I306" s="165"/>
      <c r="J306" s="165"/>
      <c r="K306" s="165"/>
      <c r="L306" s="169"/>
      <c r="M306" s="166"/>
      <c r="N306" s="51" t="s">
        <v>45</v>
      </c>
      <c r="O306" s="52">
        <v>0.25</v>
      </c>
      <c r="P306" s="52">
        <v>0.5</v>
      </c>
      <c r="Q306" s="52">
        <v>0.89</v>
      </c>
      <c r="R306" s="52">
        <v>0.9</v>
      </c>
      <c r="S306" s="53">
        <f>SUM(O306:O306)*M305</f>
        <v>7.4999999999999997E-2</v>
      </c>
      <c r="T306" s="53">
        <f>SUM(P306:P306)*M305</f>
        <v>0.15</v>
      </c>
      <c r="U306" s="53">
        <f t="shared" si="267"/>
        <v>0.26700000000000002</v>
      </c>
      <c r="V306" s="53">
        <f>SUM(R306:R306)*M305</f>
        <v>0.27</v>
      </c>
      <c r="W306" s="53">
        <f t="shared" si="246"/>
        <v>0.27</v>
      </c>
      <c r="X306" s="171"/>
      <c r="Y306" s="171"/>
      <c r="Z306" s="171"/>
      <c r="AA306" s="171"/>
      <c r="AB306" s="171"/>
      <c r="AC306" s="174"/>
      <c r="AD306" s="170"/>
      <c r="AE306" s="71"/>
      <c r="AF306" s="157"/>
      <c r="AG306" s="157"/>
      <c r="AH306" s="157"/>
      <c r="AI306" s="172"/>
      <c r="AJ306" s="165"/>
    </row>
    <row r="307" spans="1:36" ht="35.1" customHeight="1" x14ac:dyDescent="0.2">
      <c r="A307" s="158"/>
      <c r="B307" s="159"/>
      <c r="C307" s="160"/>
      <c r="D307" s="159"/>
      <c r="E307" s="161"/>
      <c r="F307" s="165"/>
      <c r="G307" s="165"/>
      <c r="H307" s="167"/>
      <c r="I307" s="165"/>
      <c r="J307" s="165"/>
      <c r="K307" s="165"/>
      <c r="L307" s="169" t="s">
        <v>400</v>
      </c>
      <c r="M307" s="166">
        <v>0.3</v>
      </c>
      <c r="N307" s="48" t="s">
        <v>41</v>
      </c>
      <c r="O307" s="49">
        <v>0</v>
      </c>
      <c r="P307" s="49">
        <v>0.1</v>
      </c>
      <c r="Q307" s="49">
        <v>0.4</v>
      </c>
      <c r="R307" s="49">
        <v>1</v>
      </c>
      <c r="S307" s="50">
        <f>SUM(O307:O307)*M307</f>
        <v>0</v>
      </c>
      <c r="T307" s="50">
        <f>SUM(P307:P307)*M307</f>
        <v>0.03</v>
      </c>
      <c r="U307" s="50">
        <f t="shared" si="265"/>
        <v>0.12</v>
      </c>
      <c r="V307" s="50">
        <f>SUM(R307:R307)*M307</f>
        <v>0.3</v>
      </c>
      <c r="W307" s="50">
        <f t="shared" si="246"/>
        <v>0.3</v>
      </c>
      <c r="X307" s="171"/>
      <c r="Y307" s="171"/>
      <c r="Z307" s="171"/>
      <c r="AA307" s="171"/>
      <c r="AB307" s="171"/>
      <c r="AC307" s="174"/>
      <c r="AD307" s="170"/>
      <c r="AE307" s="71" t="str">
        <f t="shared" ref="AE307" si="273">+IF(Q308&gt;Q307,"SUPERADA",IF(Q308=Q307,"EQUILIBRADA",IF(Q308&lt;Q307,"PARA MEJORAR")))</f>
        <v>PARA MEJORAR</v>
      </c>
      <c r="AF307" s="157"/>
      <c r="AG307" s="157"/>
      <c r="AH307" s="157"/>
      <c r="AI307" s="172"/>
      <c r="AJ307" s="165"/>
    </row>
    <row r="308" spans="1:36" ht="35.1" customHeight="1" x14ac:dyDescent="0.2">
      <c r="A308" s="158"/>
      <c r="B308" s="159"/>
      <c r="C308" s="160"/>
      <c r="D308" s="159"/>
      <c r="E308" s="161"/>
      <c r="F308" s="165"/>
      <c r="G308" s="165"/>
      <c r="H308" s="167"/>
      <c r="I308" s="165"/>
      <c r="J308" s="165"/>
      <c r="K308" s="165"/>
      <c r="L308" s="169"/>
      <c r="M308" s="166"/>
      <c r="N308" s="51" t="s">
        <v>45</v>
      </c>
      <c r="O308" s="52">
        <v>0</v>
      </c>
      <c r="P308" s="52">
        <v>0.25</v>
      </c>
      <c r="Q308" s="52">
        <v>0.35</v>
      </c>
      <c r="R308" s="52">
        <v>0.7</v>
      </c>
      <c r="S308" s="53">
        <f>SUM(O308:O308)*M307</f>
        <v>0</v>
      </c>
      <c r="T308" s="53">
        <f>SUM(P308:P308)*M307</f>
        <v>7.4999999999999997E-2</v>
      </c>
      <c r="U308" s="53">
        <f t="shared" si="267"/>
        <v>0.105</v>
      </c>
      <c r="V308" s="53">
        <f>SUM(R308:R308)*M307</f>
        <v>0.21</v>
      </c>
      <c r="W308" s="53">
        <f t="shared" si="246"/>
        <v>0.21</v>
      </c>
      <c r="X308" s="171"/>
      <c r="Y308" s="171"/>
      <c r="Z308" s="171"/>
      <c r="AA308" s="171"/>
      <c r="AB308" s="171"/>
      <c r="AC308" s="174"/>
      <c r="AD308" s="170"/>
      <c r="AE308" s="71"/>
      <c r="AF308" s="157"/>
      <c r="AG308" s="157"/>
      <c r="AH308" s="157"/>
      <c r="AI308" s="172"/>
      <c r="AJ308" s="165"/>
    </row>
    <row r="309" spans="1:36" ht="35.1" customHeight="1" x14ac:dyDescent="0.2">
      <c r="A309" s="158"/>
      <c r="B309" s="159"/>
      <c r="C309" s="178">
        <v>24</v>
      </c>
      <c r="D309" s="179" t="s">
        <v>401</v>
      </c>
      <c r="E309" s="180">
        <v>27</v>
      </c>
      <c r="F309" s="165" t="s">
        <v>402</v>
      </c>
      <c r="G309" s="181" t="s">
        <v>403</v>
      </c>
      <c r="H309" s="182">
        <v>46</v>
      </c>
      <c r="I309" s="181" t="s">
        <v>404</v>
      </c>
      <c r="J309" s="181" t="s">
        <v>265</v>
      </c>
      <c r="K309" s="190">
        <f>+AA309</f>
        <v>1</v>
      </c>
      <c r="L309" s="177" t="s">
        <v>405</v>
      </c>
      <c r="M309" s="166">
        <v>0.2</v>
      </c>
      <c r="N309" s="48" t="s">
        <v>41</v>
      </c>
      <c r="O309" s="49">
        <v>0</v>
      </c>
      <c r="P309" s="49">
        <v>0.1</v>
      </c>
      <c r="Q309" s="49">
        <v>0.5</v>
      </c>
      <c r="R309" s="49">
        <v>1</v>
      </c>
      <c r="S309" s="50">
        <f>SUM(O309:O309)*M309</f>
        <v>0</v>
      </c>
      <c r="T309" s="50">
        <f>SUM(P309:P309)*M309</f>
        <v>2.0000000000000004E-2</v>
      </c>
      <c r="U309" s="50">
        <f t="shared" si="265"/>
        <v>0.1</v>
      </c>
      <c r="V309" s="50">
        <f>SUM(R309:R309)*M309</f>
        <v>0.2</v>
      </c>
      <c r="W309" s="50">
        <f t="shared" si="246"/>
        <v>0.2</v>
      </c>
      <c r="X309" s="171">
        <f>+S310+S312+S314+S316+S318</f>
        <v>2.5000000000000005E-2</v>
      </c>
      <c r="Y309" s="171">
        <f>+T310+T312+T314+T316+T318</f>
        <v>0.11000000000000001</v>
      </c>
      <c r="Z309" s="171">
        <f>+U310+U312+U314+U316+U318</f>
        <v>0.66</v>
      </c>
      <c r="AA309" s="171">
        <f>+V310+V312+V314+V316+V318</f>
        <v>1</v>
      </c>
      <c r="AB309" s="171">
        <f>+W310+W312+W314+W316+W318</f>
        <v>1</v>
      </c>
      <c r="AC309" s="174"/>
      <c r="AD309" s="170" t="s">
        <v>309</v>
      </c>
      <c r="AE309" s="71" t="str">
        <f t="shared" ref="AE309" si="274">+IF(Q310&gt;Q309,"SUPERADA",IF(Q310=Q309,"EQUILIBRADA",IF(Q310&lt;Q309,"PARA MEJORAR")))</f>
        <v>SUPERADA</v>
      </c>
      <c r="AF309" s="157" t="str">
        <f>IF(COUNTIF(AE309:AE316,"PARA MEJORAR")&gt;1,"PARA MEJORAR","BIEN")</f>
        <v>BIEN</v>
      </c>
      <c r="AG309" s="157" t="str">
        <f>IF(COUNTIF(AF309:AF318,"PARA MEJORAR")&gt;=1,"PARA MEJORAR","BIEN")</f>
        <v>BIEN</v>
      </c>
      <c r="AH309" s="157"/>
      <c r="AI309" s="172"/>
      <c r="AJ309" s="181"/>
    </row>
    <row r="310" spans="1:36" ht="35.1" customHeight="1" x14ac:dyDescent="0.2">
      <c r="A310" s="158"/>
      <c r="B310" s="159"/>
      <c r="C310" s="178"/>
      <c r="D310" s="179"/>
      <c r="E310" s="180"/>
      <c r="F310" s="165"/>
      <c r="G310" s="181"/>
      <c r="H310" s="182"/>
      <c r="I310" s="181"/>
      <c r="J310" s="181"/>
      <c r="K310" s="181"/>
      <c r="L310" s="177"/>
      <c r="M310" s="166"/>
      <c r="N310" s="51" t="s">
        <v>45</v>
      </c>
      <c r="O310" s="52">
        <v>0</v>
      </c>
      <c r="P310" s="52">
        <v>0.1</v>
      </c>
      <c r="Q310" s="52">
        <v>0.8</v>
      </c>
      <c r="R310" s="52">
        <v>1</v>
      </c>
      <c r="S310" s="53">
        <f>SUM(O310:O310)*M309</f>
        <v>0</v>
      </c>
      <c r="T310" s="53">
        <f>SUM(P310:P310)*M309</f>
        <v>2.0000000000000004E-2</v>
      </c>
      <c r="U310" s="53">
        <f t="shared" si="267"/>
        <v>0.16000000000000003</v>
      </c>
      <c r="V310" s="53">
        <f>SUM(R310:R310)*M309</f>
        <v>0.2</v>
      </c>
      <c r="W310" s="53">
        <f t="shared" si="246"/>
        <v>0.2</v>
      </c>
      <c r="X310" s="171"/>
      <c r="Y310" s="171"/>
      <c r="Z310" s="171"/>
      <c r="AA310" s="171"/>
      <c r="AB310" s="171"/>
      <c r="AC310" s="174"/>
      <c r="AD310" s="170"/>
      <c r="AE310" s="71"/>
      <c r="AF310" s="157"/>
      <c r="AG310" s="157"/>
      <c r="AH310" s="157"/>
      <c r="AI310" s="172"/>
      <c r="AJ310" s="181"/>
    </row>
    <row r="311" spans="1:36" ht="35.1" customHeight="1" x14ac:dyDescent="0.2">
      <c r="A311" s="158"/>
      <c r="B311" s="159"/>
      <c r="C311" s="178"/>
      <c r="D311" s="179"/>
      <c r="E311" s="180"/>
      <c r="F311" s="165"/>
      <c r="G311" s="181"/>
      <c r="H311" s="182"/>
      <c r="I311" s="181"/>
      <c r="J311" s="181"/>
      <c r="K311" s="181"/>
      <c r="L311" s="177" t="s">
        <v>406</v>
      </c>
      <c r="M311" s="166">
        <v>0.3</v>
      </c>
      <c r="N311" s="48" t="s">
        <v>41</v>
      </c>
      <c r="O311" s="49">
        <v>0</v>
      </c>
      <c r="P311" s="49">
        <v>0.1</v>
      </c>
      <c r="Q311" s="49">
        <v>0.5</v>
      </c>
      <c r="R311" s="49">
        <v>1</v>
      </c>
      <c r="S311" s="50">
        <f>SUM(O311:O311)*M311</f>
        <v>0</v>
      </c>
      <c r="T311" s="50">
        <f>SUM(P311:P311)*M311</f>
        <v>0.03</v>
      </c>
      <c r="U311" s="50">
        <f t="shared" si="265"/>
        <v>0.15</v>
      </c>
      <c r="V311" s="50">
        <f>SUM(R311:R311)*M311</f>
        <v>0.3</v>
      </c>
      <c r="W311" s="50">
        <f t="shared" si="246"/>
        <v>0.3</v>
      </c>
      <c r="X311" s="171"/>
      <c r="Y311" s="171"/>
      <c r="Z311" s="171"/>
      <c r="AA311" s="171"/>
      <c r="AB311" s="171"/>
      <c r="AC311" s="174"/>
      <c r="AD311" s="170"/>
      <c r="AE311" s="71" t="str">
        <f t="shared" ref="AE311" si="275">+IF(Q312&gt;Q311,"SUPERADA",IF(Q312=Q311,"EQUILIBRADA",IF(Q312&lt;Q311,"PARA MEJORAR")))</f>
        <v>EQUILIBRADA</v>
      </c>
      <c r="AF311" s="157"/>
      <c r="AG311" s="157"/>
      <c r="AH311" s="157"/>
      <c r="AI311" s="172"/>
      <c r="AJ311" s="181"/>
    </row>
    <row r="312" spans="1:36" ht="35.1" customHeight="1" x14ac:dyDescent="0.2">
      <c r="A312" s="158"/>
      <c r="B312" s="159"/>
      <c r="C312" s="178"/>
      <c r="D312" s="179"/>
      <c r="E312" s="180"/>
      <c r="F312" s="165"/>
      <c r="G312" s="181"/>
      <c r="H312" s="182"/>
      <c r="I312" s="181"/>
      <c r="J312" s="181"/>
      <c r="K312" s="181"/>
      <c r="L312" s="177"/>
      <c r="M312" s="166"/>
      <c r="N312" s="51" t="s">
        <v>45</v>
      </c>
      <c r="O312" s="52">
        <v>0</v>
      </c>
      <c r="P312" s="52">
        <v>0.1</v>
      </c>
      <c r="Q312" s="52">
        <v>0.5</v>
      </c>
      <c r="R312" s="52">
        <v>1</v>
      </c>
      <c r="S312" s="53">
        <f>SUM(O312:O312)*M311</f>
        <v>0</v>
      </c>
      <c r="T312" s="53">
        <f>SUM(P312:P312)*M311</f>
        <v>0.03</v>
      </c>
      <c r="U312" s="53">
        <f t="shared" si="267"/>
        <v>0.15</v>
      </c>
      <c r="V312" s="53">
        <f>SUM(R312:R312)*M311</f>
        <v>0.3</v>
      </c>
      <c r="W312" s="53">
        <f t="shared" si="246"/>
        <v>0.3</v>
      </c>
      <c r="X312" s="171"/>
      <c r="Y312" s="171"/>
      <c r="Z312" s="171"/>
      <c r="AA312" s="171"/>
      <c r="AB312" s="171"/>
      <c r="AC312" s="174"/>
      <c r="AD312" s="170"/>
      <c r="AE312" s="71"/>
      <c r="AF312" s="157"/>
      <c r="AG312" s="157"/>
      <c r="AH312" s="157"/>
      <c r="AI312" s="172"/>
      <c r="AJ312" s="181"/>
    </row>
    <row r="313" spans="1:36" ht="35.1" customHeight="1" x14ac:dyDescent="0.2">
      <c r="A313" s="158"/>
      <c r="B313" s="159"/>
      <c r="C313" s="178"/>
      <c r="D313" s="179"/>
      <c r="E313" s="180"/>
      <c r="F313" s="165"/>
      <c r="G313" s="181"/>
      <c r="H313" s="182"/>
      <c r="I313" s="181"/>
      <c r="J313" s="181"/>
      <c r="K313" s="181"/>
      <c r="L313" s="177" t="s">
        <v>407</v>
      </c>
      <c r="M313" s="166">
        <v>0.2</v>
      </c>
      <c r="N313" s="48" t="s">
        <v>41</v>
      </c>
      <c r="O313" s="49">
        <v>0</v>
      </c>
      <c r="P313" s="49">
        <v>0.1</v>
      </c>
      <c r="Q313" s="49">
        <v>0.5</v>
      </c>
      <c r="R313" s="49">
        <v>1</v>
      </c>
      <c r="S313" s="50">
        <f>SUM(O313:O313)*M313</f>
        <v>0</v>
      </c>
      <c r="T313" s="50">
        <f>SUM(P313:P313)*M313</f>
        <v>2.0000000000000004E-2</v>
      </c>
      <c r="U313" s="50">
        <f t="shared" si="265"/>
        <v>0.1</v>
      </c>
      <c r="V313" s="50">
        <f>SUM(R313:R313)*M313</f>
        <v>0.2</v>
      </c>
      <c r="W313" s="50">
        <f t="shared" si="246"/>
        <v>0.2</v>
      </c>
      <c r="X313" s="171"/>
      <c r="Y313" s="171"/>
      <c r="Z313" s="171"/>
      <c r="AA313" s="171"/>
      <c r="AB313" s="171"/>
      <c r="AC313" s="174"/>
      <c r="AD313" s="170"/>
      <c r="AE313" s="71" t="str">
        <f t="shared" ref="AE313" si="276">+IF(Q314&gt;Q313,"SUPERADA",IF(Q314=Q313,"EQUILIBRADA",IF(Q314&lt;Q313,"PARA MEJORAR")))</f>
        <v>EQUILIBRADA</v>
      </c>
      <c r="AF313" s="157"/>
      <c r="AG313" s="157"/>
      <c r="AH313" s="157"/>
      <c r="AI313" s="172"/>
      <c r="AJ313" s="181"/>
    </row>
    <row r="314" spans="1:36" ht="35.1" customHeight="1" x14ac:dyDescent="0.2">
      <c r="A314" s="158"/>
      <c r="B314" s="159"/>
      <c r="C314" s="178"/>
      <c r="D314" s="179"/>
      <c r="E314" s="180"/>
      <c r="F314" s="165"/>
      <c r="G314" s="181"/>
      <c r="H314" s="182"/>
      <c r="I314" s="181"/>
      <c r="J314" s="181"/>
      <c r="K314" s="181"/>
      <c r="L314" s="177"/>
      <c r="M314" s="166"/>
      <c r="N314" s="51" t="s">
        <v>45</v>
      </c>
      <c r="O314" s="52">
        <v>0</v>
      </c>
      <c r="P314" s="52">
        <v>0.1</v>
      </c>
      <c r="Q314" s="52">
        <v>0.5</v>
      </c>
      <c r="R314" s="52">
        <v>1</v>
      </c>
      <c r="S314" s="53">
        <f>SUM(O314:O314)*M313</f>
        <v>0</v>
      </c>
      <c r="T314" s="53">
        <f>SUM(P314:P314)*M313</f>
        <v>2.0000000000000004E-2</v>
      </c>
      <c r="U314" s="53">
        <f t="shared" si="267"/>
        <v>0.1</v>
      </c>
      <c r="V314" s="53">
        <f>SUM(R314:R314)*M313</f>
        <v>0.2</v>
      </c>
      <c r="W314" s="53">
        <f t="shared" si="246"/>
        <v>0.2</v>
      </c>
      <c r="X314" s="171"/>
      <c r="Y314" s="171"/>
      <c r="Z314" s="171"/>
      <c r="AA314" s="171"/>
      <c r="AB314" s="171"/>
      <c r="AC314" s="174"/>
      <c r="AD314" s="170"/>
      <c r="AE314" s="71"/>
      <c r="AF314" s="157"/>
      <c r="AG314" s="157"/>
      <c r="AH314" s="157"/>
      <c r="AI314" s="172"/>
      <c r="AJ314" s="181"/>
    </row>
    <row r="315" spans="1:36" ht="35.1" customHeight="1" x14ac:dyDescent="0.2">
      <c r="A315" s="158"/>
      <c r="B315" s="159"/>
      <c r="C315" s="178"/>
      <c r="D315" s="179"/>
      <c r="E315" s="180"/>
      <c r="F315" s="165"/>
      <c r="G315" s="181"/>
      <c r="H315" s="182"/>
      <c r="I315" s="181"/>
      <c r="J315" s="181"/>
      <c r="K315" s="181"/>
      <c r="L315" s="177" t="s">
        <v>408</v>
      </c>
      <c r="M315" s="166">
        <v>0.1</v>
      </c>
      <c r="N315" s="48" t="s">
        <v>41</v>
      </c>
      <c r="O315" s="49">
        <v>0.05</v>
      </c>
      <c r="P315" s="49">
        <v>0.1</v>
      </c>
      <c r="Q315" s="49">
        <v>0.5</v>
      </c>
      <c r="R315" s="49">
        <v>1</v>
      </c>
      <c r="S315" s="50">
        <f>SUM(O315:O315)*M315</f>
        <v>5.000000000000001E-3</v>
      </c>
      <c r="T315" s="50">
        <f>SUM(P315:P315)*M315</f>
        <v>1.0000000000000002E-2</v>
      </c>
      <c r="U315" s="50">
        <f t="shared" si="265"/>
        <v>0.05</v>
      </c>
      <c r="V315" s="50">
        <f>SUM(R315:R315)*M315</f>
        <v>0.1</v>
      </c>
      <c r="W315" s="50">
        <f t="shared" si="246"/>
        <v>0.1</v>
      </c>
      <c r="X315" s="171"/>
      <c r="Y315" s="171"/>
      <c r="Z315" s="171"/>
      <c r="AA315" s="171"/>
      <c r="AB315" s="171"/>
      <c r="AC315" s="174"/>
      <c r="AD315" s="170"/>
      <c r="AE315" s="71" t="str">
        <f t="shared" ref="AE315" si="277">+IF(Q316&gt;Q315,"SUPERADA",IF(Q316=Q315,"EQUILIBRADA",IF(Q316&lt;Q315,"PARA MEJORAR")))</f>
        <v>EQUILIBRADA</v>
      </c>
      <c r="AF315" s="157"/>
      <c r="AG315" s="157"/>
      <c r="AH315" s="157"/>
      <c r="AI315" s="172"/>
      <c r="AJ315" s="181"/>
    </row>
    <row r="316" spans="1:36" ht="35.1" customHeight="1" x14ac:dyDescent="0.2">
      <c r="A316" s="158"/>
      <c r="B316" s="159"/>
      <c r="C316" s="178"/>
      <c r="D316" s="179"/>
      <c r="E316" s="180"/>
      <c r="F316" s="165"/>
      <c r="G316" s="181"/>
      <c r="H316" s="182"/>
      <c r="I316" s="181"/>
      <c r="J316" s="181"/>
      <c r="K316" s="181"/>
      <c r="L316" s="177"/>
      <c r="M316" s="166"/>
      <c r="N316" s="51" t="s">
        <v>45</v>
      </c>
      <c r="O316" s="52">
        <v>0.05</v>
      </c>
      <c r="P316" s="52">
        <v>0.2</v>
      </c>
      <c r="Q316" s="52">
        <v>0.5</v>
      </c>
      <c r="R316" s="52">
        <v>1</v>
      </c>
      <c r="S316" s="53">
        <f>SUM(O316:O316)*M315</f>
        <v>5.000000000000001E-3</v>
      </c>
      <c r="T316" s="53">
        <f>SUM(P316:P316)*M315</f>
        <v>2.0000000000000004E-2</v>
      </c>
      <c r="U316" s="53">
        <f t="shared" si="267"/>
        <v>0.05</v>
      </c>
      <c r="V316" s="53">
        <f>SUM(R316:R316)*M315</f>
        <v>0.1</v>
      </c>
      <c r="W316" s="53">
        <f t="shared" si="246"/>
        <v>0.1</v>
      </c>
      <c r="X316" s="171"/>
      <c r="Y316" s="171"/>
      <c r="Z316" s="171"/>
      <c r="AA316" s="171"/>
      <c r="AB316" s="171"/>
      <c r="AC316" s="174"/>
      <c r="AD316" s="170"/>
      <c r="AE316" s="71"/>
      <c r="AF316" s="157"/>
      <c r="AG316" s="157"/>
      <c r="AH316" s="157"/>
      <c r="AI316" s="172"/>
      <c r="AJ316" s="181"/>
    </row>
    <row r="317" spans="1:36" ht="35.1" customHeight="1" x14ac:dyDescent="0.2">
      <c r="A317" s="158"/>
      <c r="B317" s="159"/>
      <c r="C317" s="178"/>
      <c r="D317" s="179"/>
      <c r="E317" s="180"/>
      <c r="F317" s="165"/>
      <c r="G317" s="181"/>
      <c r="H317" s="182"/>
      <c r="I317" s="181"/>
      <c r="J317" s="181"/>
      <c r="K317" s="181"/>
      <c r="L317" s="177" t="s">
        <v>409</v>
      </c>
      <c r="M317" s="166">
        <v>0.2</v>
      </c>
      <c r="N317" s="48" t="s">
        <v>41</v>
      </c>
      <c r="O317" s="49">
        <v>0</v>
      </c>
      <c r="P317" s="49">
        <v>0.1</v>
      </c>
      <c r="Q317" s="49">
        <v>0.5</v>
      </c>
      <c r="R317" s="49">
        <v>1</v>
      </c>
      <c r="S317" s="50">
        <f>SUM(O317:O317)*M317</f>
        <v>0</v>
      </c>
      <c r="T317" s="50">
        <f>SUM(P317:P317)*M317</f>
        <v>2.0000000000000004E-2</v>
      </c>
      <c r="U317" s="50">
        <f t="shared" si="265"/>
        <v>0.1</v>
      </c>
      <c r="V317" s="50">
        <f>SUM(R317:R317)*M317</f>
        <v>0.2</v>
      </c>
      <c r="W317" s="50">
        <f t="shared" si="246"/>
        <v>0.2</v>
      </c>
      <c r="X317" s="171"/>
      <c r="Y317" s="171"/>
      <c r="Z317" s="171"/>
      <c r="AA317" s="171"/>
      <c r="AB317" s="171"/>
      <c r="AC317" s="174"/>
      <c r="AD317" s="170" t="s">
        <v>410</v>
      </c>
      <c r="AE317" s="71" t="str">
        <f t="shared" ref="AE317" si="278">+IF(Q318&gt;Q317,"SUPERADA",IF(Q318=Q317,"EQUILIBRADA",IF(Q318&lt;Q317,"PARA MEJORAR")))</f>
        <v>SUPERADA</v>
      </c>
      <c r="AF317" s="183" t="str">
        <f>IF(COUNTIF(AE317:AE318,"PARA MEJORAR")&gt;1,"PARA MEJORAR","BIEN")</f>
        <v>BIEN</v>
      </c>
      <c r="AG317" s="157"/>
      <c r="AH317" s="157"/>
      <c r="AI317" s="172"/>
      <c r="AJ317" s="181"/>
    </row>
    <row r="318" spans="1:36" ht="35.1" customHeight="1" x14ac:dyDescent="0.2">
      <c r="A318" s="158"/>
      <c r="B318" s="159"/>
      <c r="C318" s="178"/>
      <c r="D318" s="179"/>
      <c r="E318" s="180"/>
      <c r="F318" s="165"/>
      <c r="G318" s="181"/>
      <c r="H318" s="182"/>
      <c r="I318" s="181"/>
      <c r="J318" s="181"/>
      <c r="K318" s="181"/>
      <c r="L318" s="177"/>
      <c r="M318" s="166"/>
      <c r="N318" s="51" t="s">
        <v>45</v>
      </c>
      <c r="O318" s="52">
        <v>0.1</v>
      </c>
      <c r="P318" s="52">
        <v>0.1</v>
      </c>
      <c r="Q318" s="52">
        <v>1</v>
      </c>
      <c r="R318" s="52">
        <v>1</v>
      </c>
      <c r="S318" s="53">
        <f>SUM(O318:O318)*M317</f>
        <v>2.0000000000000004E-2</v>
      </c>
      <c r="T318" s="53">
        <f>SUM(P318:P318)*M317</f>
        <v>2.0000000000000004E-2</v>
      </c>
      <c r="U318" s="53">
        <f t="shared" si="267"/>
        <v>0.2</v>
      </c>
      <c r="V318" s="53">
        <f>SUM(R318:R318)*M317</f>
        <v>0.2</v>
      </c>
      <c r="W318" s="53">
        <f t="shared" si="246"/>
        <v>0.2</v>
      </c>
      <c r="X318" s="171"/>
      <c r="Y318" s="171"/>
      <c r="Z318" s="171"/>
      <c r="AA318" s="171"/>
      <c r="AB318" s="171"/>
      <c r="AC318" s="174"/>
      <c r="AD318" s="170"/>
      <c r="AE318" s="71"/>
      <c r="AF318" s="183"/>
      <c r="AG318" s="157"/>
      <c r="AH318" s="157"/>
      <c r="AI318" s="172"/>
      <c r="AJ318" s="181"/>
    </row>
    <row r="319" spans="1:36" ht="30" customHeight="1" x14ac:dyDescent="0.2">
      <c r="A319" s="158"/>
      <c r="B319" s="159"/>
      <c r="C319" s="184"/>
      <c r="D319" s="185"/>
      <c r="E319" s="180"/>
      <c r="F319" s="186"/>
      <c r="G319" s="187" t="s">
        <v>143</v>
      </c>
      <c r="H319" s="188">
        <v>47</v>
      </c>
      <c r="I319" s="187" t="s">
        <v>144</v>
      </c>
      <c r="J319" s="189" t="s">
        <v>145</v>
      </c>
      <c r="K319" s="187">
        <f>AA319</f>
        <v>0.90000000000000013</v>
      </c>
      <c r="L319" s="199" t="s">
        <v>411</v>
      </c>
      <c r="M319" s="200">
        <v>0.4</v>
      </c>
      <c r="N319" s="48" t="s">
        <v>41</v>
      </c>
      <c r="O319" s="49">
        <v>0.1</v>
      </c>
      <c r="P319" s="49">
        <v>0.5</v>
      </c>
      <c r="Q319" s="49">
        <v>0.7</v>
      </c>
      <c r="R319" s="49">
        <v>1</v>
      </c>
      <c r="S319" s="50">
        <f>SUM(O319:O319)*M319</f>
        <v>4.0000000000000008E-2</v>
      </c>
      <c r="T319" s="50">
        <f>SUM(P319:P319)*M319</f>
        <v>0.2</v>
      </c>
      <c r="U319" s="50">
        <f t="shared" si="265"/>
        <v>0.27999999999999997</v>
      </c>
      <c r="V319" s="50">
        <f>SUM(R319:R319)*M319</f>
        <v>0.4</v>
      </c>
      <c r="W319" s="50">
        <f t="shared" si="246"/>
        <v>0.4</v>
      </c>
      <c r="X319" s="195">
        <f>+T320+T322</f>
        <v>4.0000000000000008E-2</v>
      </c>
      <c r="Y319" s="195">
        <f t="shared" ref="Y319:Z319" si="279">+U320+U322</f>
        <v>0.45999999999999996</v>
      </c>
      <c r="Z319" s="195">
        <f t="shared" si="279"/>
        <v>0.90000000000000013</v>
      </c>
      <c r="AA319" s="195">
        <f>+W320+W322</f>
        <v>0.90000000000000013</v>
      </c>
      <c r="AB319" s="195">
        <f>+W320+W322</f>
        <v>0.90000000000000013</v>
      </c>
      <c r="AC319" s="174"/>
      <c r="AD319" s="196" t="s">
        <v>25</v>
      </c>
      <c r="AE319" s="71" t="str">
        <f t="shared" ref="AE319" si="280">+IF(Q320&gt;Q319,"SUPERADA",IF(Q320=Q319,"EQUILIBRADA",IF(Q320&lt;Q319,"PARA MEJORAR")))</f>
        <v>EQUILIBRADA</v>
      </c>
      <c r="AF319" s="197" t="str">
        <f>IF(COUNTIF(AE319:AE322,"PARA MEJORAR")&gt;1,"PARA MEJORAR","BIEN")</f>
        <v>BIEN</v>
      </c>
      <c r="AG319" s="198"/>
      <c r="AH319" s="157"/>
      <c r="AI319" s="172"/>
      <c r="AJ319" s="187"/>
    </row>
    <row r="320" spans="1:36" ht="30" customHeight="1" x14ac:dyDescent="0.2">
      <c r="A320" s="158"/>
      <c r="B320" s="159"/>
      <c r="C320" s="184"/>
      <c r="D320" s="185"/>
      <c r="E320" s="180"/>
      <c r="F320" s="186"/>
      <c r="G320" s="187"/>
      <c r="H320" s="188"/>
      <c r="I320" s="187"/>
      <c r="J320" s="189"/>
      <c r="K320" s="187"/>
      <c r="L320" s="199"/>
      <c r="M320" s="200"/>
      <c r="N320" s="51" t="s">
        <v>45</v>
      </c>
      <c r="O320" s="52">
        <v>0.1</v>
      </c>
      <c r="P320" s="52">
        <v>0.1</v>
      </c>
      <c r="Q320" s="52">
        <v>0.7</v>
      </c>
      <c r="R320" s="52">
        <v>0.9</v>
      </c>
      <c r="S320" s="53">
        <f>SUM(O320:O320)*M319</f>
        <v>4.0000000000000008E-2</v>
      </c>
      <c r="T320" s="53">
        <f>SUM(P320:P320)*M319</f>
        <v>4.0000000000000008E-2</v>
      </c>
      <c r="U320" s="53">
        <f t="shared" si="267"/>
        <v>0.27999999999999997</v>
      </c>
      <c r="V320" s="53">
        <f>SUM(R320:R320)*M319</f>
        <v>0.36000000000000004</v>
      </c>
      <c r="W320" s="53">
        <f t="shared" si="246"/>
        <v>0.36000000000000004</v>
      </c>
      <c r="X320" s="195"/>
      <c r="Y320" s="195"/>
      <c r="Z320" s="195"/>
      <c r="AA320" s="195"/>
      <c r="AB320" s="195"/>
      <c r="AC320" s="174"/>
      <c r="AD320" s="196"/>
      <c r="AE320" s="71"/>
      <c r="AF320" s="197"/>
      <c r="AG320" s="198"/>
      <c r="AH320" s="157"/>
      <c r="AI320" s="172"/>
      <c r="AJ320" s="187"/>
    </row>
    <row r="321" spans="1:36" ht="30" customHeight="1" x14ac:dyDescent="0.2">
      <c r="A321" s="158"/>
      <c r="B321" s="159"/>
      <c r="C321" s="184"/>
      <c r="D321" s="185"/>
      <c r="E321" s="180"/>
      <c r="F321" s="186"/>
      <c r="G321" s="187"/>
      <c r="H321" s="188"/>
      <c r="I321" s="187"/>
      <c r="J321" s="189"/>
      <c r="K321" s="187"/>
      <c r="L321" s="199" t="s">
        <v>412</v>
      </c>
      <c r="M321" s="200">
        <v>0.6</v>
      </c>
      <c r="N321" s="48" t="s">
        <v>41</v>
      </c>
      <c r="O321" s="49">
        <v>0</v>
      </c>
      <c r="P321" s="49">
        <v>0</v>
      </c>
      <c r="Q321" s="49">
        <v>0.5</v>
      </c>
      <c r="R321" s="49">
        <v>1</v>
      </c>
      <c r="S321" s="50">
        <f>SUM(O321:O321)*M321</f>
        <v>0</v>
      </c>
      <c r="T321" s="50">
        <f>SUM(P321:P321)*M321</f>
        <v>0</v>
      </c>
      <c r="U321" s="50">
        <f t="shared" si="265"/>
        <v>0.3</v>
      </c>
      <c r="V321" s="50">
        <f>SUM(R321:R321)*M321</f>
        <v>0.6</v>
      </c>
      <c r="W321" s="50">
        <f t="shared" si="246"/>
        <v>0.6</v>
      </c>
      <c r="X321" s="195"/>
      <c r="Y321" s="195"/>
      <c r="Z321" s="195"/>
      <c r="AA321" s="195"/>
      <c r="AB321" s="195"/>
      <c r="AC321" s="174"/>
      <c r="AD321" s="196"/>
      <c r="AE321" s="71" t="str">
        <f t="shared" ref="AE321" si="281">+IF(Q322&gt;Q321,"SUPERADA",IF(Q322=Q321,"EQUILIBRADA",IF(Q322&lt;Q321,"PARA MEJORAR")))</f>
        <v>PARA MEJORAR</v>
      </c>
      <c r="AF321" s="197"/>
      <c r="AG321" s="198"/>
      <c r="AH321" s="157"/>
      <c r="AI321" s="172"/>
      <c r="AJ321" s="187"/>
    </row>
    <row r="322" spans="1:36" ht="30" customHeight="1" x14ac:dyDescent="0.2">
      <c r="A322" s="158"/>
      <c r="B322" s="159"/>
      <c r="C322" s="184"/>
      <c r="D322" s="185"/>
      <c r="E322" s="180"/>
      <c r="F322" s="186"/>
      <c r="G322" s="187"/>
      <c r="H322" s="188"/>
      <c r="I322" s="187"/>
      <c r="J322" s="189"/>
      <c r="K322" s="187"/>
      <c r="L322" s="199"/>
      <c r="M322" s="200"/>
      <c r="N322" s="51" t="s">
        <v>45</v>
      </c>
      <c r="O322" s="52">
        <v>0</v>
      </c>
      <c r="P322" s="52">
        <v>0</v>
      </c>
      <c r="Q322" s="52">
        <v>0.3</v>
      </c>
      <c r="R322" s="52">
        <v>0.9</v>
      </c>
      <c r="S322" s="53">
        <f>SUM(O322:O322)*M321</f>
        <v>0</v>
      </c>
      <c r="T322" s="53">
        <f>SUM(P322:P322)*M321</f>
        <v>0</v>
      </c>
      <c r="U322" s="53">
        <f t="shared" si="267"/>
        <v>0.18</v>
      </c>
      <c r="V322" s="53">
        <f>SUM(R322:R322)*M321</f>
        <v>0.54</v>
      </c>
      <c r="W322" s="53">
        <f t="shared" si="246"/>
        <v>0.54</v>
      </c>
      <c r="X322" s="195"/>
      <c r="Y322" s="195"/>
      <c r="Z322" s="195"/>
      <c r="AA322" s="195"/>
      <c r="AB322" s="195"/>
      <c r="AC322" s="174"/>
      <c r="AD322" s="196"/>
      <c r="AE322" s="71"/>
      <c r="AF322" s="197"/>
      <c r="AG322" s="198"/>
      <c r="AH322" s="157"/>
      <c r="AI322" s="172"/>
      <c r="AJ322" s="187"/>
    </row>
    <row r="323" spans="1:36" ht="30" customHeight="1" x14ac:dyDescent="0.2">
      <c r="A323" s="158" t="s">
        <v>33</v>
      </c>
      <c r="B323" s="191" t="s">
        <v>413</v>
      </c>
      <c r="C323" s="192">
        <v>25</v>
      </c>
      <c r="D323" s="193" t="s">
        <v>414</v>
      </c>
      <c r="E323" s="194">
        <v>28</v>
      </c>
      <c r="F323" s="193" t="s">
        <v>415</v>
      </c>
      <c r="G323" s="191" t="s">
        <v>416</v>
      </c>
      <c r="H323" s="208">
        <v>48</v>
      </c>
      <c r="I323" s="191" t="s">
        <v>417</v>
      </c>
      <c r="J323" s="191" t="s">
        <v>418</v>
      </c>
      <c r="K323" s="209">
        <f>AA323</f>
        <v>1</v>
      </c>
      <c r="L323" s="210" t="s">
        <v>419</v>
      </c>
      <c r="M323" s="206">
        <v>0.2</v>
      </c>
      <c r="N323" s="48" t="s">
        <v>41</v>
      </c>
      <c r="O323" s="49">
        <v>0</v>
      </c>
      <c r="P323" s="49">
        <v>0.25</v>
      </c>
      <c r="Q323" s="49">
        <v>0.75</v>
      </c>
      <c r="R323" s="49">
        <v>1</v>
      </c>
      <c r="S323" s="50">
        <f>SUM(O323:O323)*M323</f>
        <v>0</v>
      </c>
      <c r="T323" s="50">
        <f>SUM(P323:P323)*M323</f>
        <v>0.05</v>
      </c>
      <c r="U323" s="50">
        <f t="shared" si="265"/>
        <v>0.15000000000000002</v>
      </c>
      <c r="V323" s="50">
        <f>SUM(R323:R323)*M323</f>
        <v>0.2</v>
      </c>
      <c r="W323" s="50">
        <f t="shared" si="246"/>
        <v>0.2</v>
      </c>
      <c r="X323" s="207">
        <f>+S324+S326+S328</f>
        <v>0.2</v>
      </c>
      <c r="Y323" s="207">
        <f>+T324+T326+T328</f>
        <v>0.2</v>
      </c>
      <c r="Z323" s="207">
        <f>+U324+U326+U328</f>
        <v>0.79999999999999993</v>
      </c>
      <c r="AA323" s="207">
        <f>+V324+V326+V328</f>
        <v>1</v>
      </c>
      <c r="AB323" s="207">
        <f>MAX(X323:AA328)</f>
        <v>1</v>
      </c>
      <c r="AC323" s="79" t="s">
        <v>420</v>
      </c>
      <c r="AD323" s="204" t="s">
        <v>421</v>
      </c>
      <c r="AE323" s="71" t="str">
        <f t="shared" ref="AE323" si="282">+IF(Q324&gt;Q323,"SUPERADA",IF(Q324=Q323,"EQUILIBRADA",IF(Q324&lt;Q323,"PARA MEJORAR")))</f>
        <v>SUPERADA</v>
      </c>
      <c r="AF323" s="201" t="str">
        <f>IF(COUNTIF(AE323:AE328,"PARA MEJORAR")&gt;1,"PARA MEJORAR","BIEN")</f>
        <v>BIEN</v>
      </c>
      <c r="AG323" s="202" t="str">
        <f>IF(COUNTIF(AF323:AF334,"PARA MEJORAR")&gt;=1,"PARA MEJORAR","BIEN")</f>
        <v>BIEN</v>
      </c>
      <c r="AH323" s="203" t="str">
        <f>IF(COUNTIF(AG323:AG372,"PARA MEJORAR")&gt;=1,"PARA MEJORAR","BIEN")</f>
        <v>PARA MEJORAR</v>
      </c>
      <c r="AI323" s="95" t="s">
        <v>422</v>
      </c>
      <c r="AJ323" s="214"/>
    </row>
    <row r="324" spans="1:36" ht="30" customHeight="1" x14ac:dyDescent="0.2">
      <c r="A324" s="158"/>
      <c r="B324" s="191"/>
      <c r="C324" s="192"/>
      <c r="D324" s="193"/>
      <c r="E324" s="194"/>
      <c r="F324" s="193"/>
      <c r="G324" s="191"/>
      <c r="H324" s="208"/>
      <c r="I324" s="191"/>
      <c r="J324" s="191"/>
      <c r="K324" s="209"/>
      <c r="L324" s="210"/>
      <c r="M324" s="206"/>
      <c r="N324" s="51" t="s">
        <v>45</v>
      </c>
      <c r="O324" s="52">
        <v>0.25</v>
      </c>
      <c r="P324" s="52">
        <v>0.25</v>
      </c>
      <c r="Q324" s="52">
        <v>1</v>
      </c>
      <c r="R324" s="52">
        <v>1</v>
      </c>
      <c r="S324" s="53">
        <f>SUM(O324:O324)*M323</f>
        <v>0.05</v>
      </c>
      <c r="T324" s="53">
        <f>SUM(P324:P324)*M323</f>
        <v>0.05</v>
      </c>
      <c r="U324" s="53">
        <f t="shared" si="267"/>
        <v>0.2</v>
      </c>
      <c r="V324" s="53">
        <f>SUM(R324:R324)*M323</f>
        <v>0.2</v>
      </c>
      <c r="W324" s="53">
        <f t="shared" si="246"/>
        <v>0.2</v>
      </c>
      <c r="X324" s="207"/>
      <c r="Y324" s="207"/>
      <c r="Z324" s="207"/>
      <c r="AA324" s="207"/>
      <c r="AB324" s="207"/>
      <c r="AC324" s="79"/>
      <c r="AD324" s="204"/>
      <c r="AE324" s="71"/>
      <c r="AF324" s="201"/>
      <c r="AG324" s="202"/>
      <c r="AH324" s="203"/>
      <c r="AI324" s="95"/>
      <c r="AJ324" s="214"/>
    </row>
    <row r="325" spans="1:36" ht="30" customHeight="1" x14ac:dyDescent="0.2">
      <c r="A325" s="158"/>
      <c r="B325" s="191"/>
      <c r="C325" s="192"/>
      <c r="D325" s="193"/>
      <c r="E325" s="194"/>
      <c r="F325" s="193"/>
      <c r="G325" s="191"/>
      <c r="H325" s="208"/>
      <c r="I325" s="191"/>
      <c r="J325" s="191"/>
      <c r="K325" s="209"/>
      <c r="L325" s="210" t="s">
        <v>423</v>
      </c>
      <c r="M325" s="206">
        <v>0.6</v>
      </c>
      <c r="N325" s="48" t="s">
        <v>41</v>
      </c>
      <c r="O325" s="49">
        <v>0</v>
      </c>
      <c r="P325" s="49">
        <v>0.25</v>
      </c>
      <c r="Q325" s="49">
        <v>0.75</v>
      </c>
      <c r="R325" s="49">
        <v>1</v>
      </c>
      <c r="S325" s="50">
        <f>SUM(O325:O325)*M325</f>
        <v>0</v>
      </c>
      <c r="T325" s="50">
        <f>SUM(P325:P325)*M325</f>
        <v>0.15</v>
      </c>
      <c r="U325" s="50">
        <f t="shared" si="265"/>
        <v>0.44999999999999996</v>
      </c>
      <c r="V325" s="50">
        <f>SUM(R325:R325)*M325</f>
        <v>0.6</v>
      </c>
      <c r="W325" s="50">
        <f t="shared" ref="W325:W388" si="283">MAX(S325:V325)</f>
        <v>0.6</v>
      </c>
      <c r="X325" s="207"/>
      <c r="Y325" s="207"/>
      <c r="Z325" s="207"/>
      <c r="AA325" s="207"/>
      <c r="AB325" s="207"/>
      <c r="AC325" s="79"/>
      <c r="AD325" s="204"/>
      <c r="AE325" s="71" t="str">
        <f t="shared" ref="AE325" si="284">+IF(Q326&gt;Q325,"SUPERADA",IF(Q326=Q325,"EQUILIBRADA",IF(Q326&lt;Q325,"PARA MEJORAR")))</f>
        <v>EQUILIBRADA</v>
      </c>
      <c r="AF325" s="201"/>
      <c r="AG325" s="202"/>
      <c r="AH325" s="203"/>
      <c r="AI325" s="95"/>
      <c r="AJ325" s="214"/>
    </row>
    <row r="326" spans="1:36" ht="30" customHeight="1" x14ac:dyDescent="0.2">
      <c r="A326" s="158"/>
      <c r="B326" s="191"/>
      <c r="C326" s="192"/>
      <c r="D326" s="193"/>
      <c r="E326" s="194"/>
      <c r="F326" s="193"/>
      <c r="G326" s="191"/>
      <c r="H326" s="208"/>
      <c r="I326" s="191"/>
      <c r="J326" s="191"/>
      <c r="K326" s="209"/>
      <c r="L326" s="210"/>
      <c r="M326" s="206"/>
      <c r="N326" s="51" t="s">
        <v>45</v>
      </c>
      <c r="O326" s="52">
        <v>0.25</v>
      </c>
      <c r="P326" s="52">
        <v>0.25</v>
      </c>
      <c r="Q326" s="52">
        <v>0.75</v>
      </c>
      <c r="R326" s="52">
        <v>1</v>
      </c>
      <c r="S326" s="53">
        <f>SUM(O326:O326)*M325</f>
        <v>0.15</v>
      </c>
      <c r="T326" s="53">
        <f>SUM(P326:P326)*M325</f>
        <v>0.15</v>
      </c>
      <c r="U326" s="53">
        <f t="shared" si="267"/>
        <v>0.44999999999999996</v>
      </c>
      <c r="V326" s="53">
        <f>SUM(R326:R326)*M325</f>
        <v>0.6</v>
      </c>
      <c r="W326" s="53">
        <f t="shared" si="283"/>
        <v>0.6</v>
      </c>
      <c r="X326" s="207"/>
      <c r="Y326" s="207"/>
      <c r="Z326" s="207"/>
      <c r="AA326" s="207"/>
      <c r="AB326" s="207"/>
      <c r="AC326" s="79"/>
      <c r="AD326" s="204"/>
      <c r="AE326" s="71"/>
      <c r="AF326" s="201"/>
      <c r="AG326" s="202"/>
      <c r="AH326" s="203"/>
      <c r="AI326" s="95"/>
      <c r="AJ326" s="214"/>
    </row>
    <row r="327" spans="1:36" ht="69.95" customHeight="1" x14ac:dyDescent="0.2">
      <c r="A327" s="158"/>
      <c r="B327" s="191"/>
      <c r="C327" s="192"/>
      <c r="D327" s="193"/>
      <c r="E327" s="194"/>
      <c r="F327" s="193"/>
      <c r="G327" s="191"/>
      <c r="H327" s="208"/>
      <c r="I327" s="191"/>
      <c r="J327" s="191"/>
      <c r="K327" s="209"/>
      <c r="L327" s="210" t="s">
        <v>424</v>
      </c>
      <c r="M327" s="206">
        <v>0.2</v>
      </c>
      <c r="N327" s="48" t="s">
        <v>41</v>
      </c>
      <c r="O327" s="49">
        <v>0</v>
      </c>
      <c r="P327" s="49">
        <v>0.25</v>
      </c>
      <c r="Q327" s="49">
        <v>0.75</v>
      </c>
      <c r="R327" s="49">
        <v>1</v>
      </c>
      <c r="S327" s="50">
        <f>SUM(O327:O327)*M327</f>
        <v>0</v>
      </c>
      <c r="T327" s="50">
        <f>SUM(P327:P327)*M327</f>
        <v>0.05</v>
      </c>
      <c r="U327" s="50">
        <f t="shared" si="265"/>
        <v>0.15000000000000002</v>
      </c>
      <c r="V327" s="50">
        <f>SUM(R327:R327)*M327</f>
        <v>0.2</v>
      </c>
      <c r="W327" s="50">
        <f t="shared" si="283"/>
        <v>0.2</v>
      </c>
      <c r="X327" s="207"/>
      <c r="Y327" s="207"/>
      <c r="Z327" s="207"/>
      <c r="AA327" s="207"/>
      <c r="AB327" s="207"/>
      <c r="AC327" s="79"/>
      <c r="AD327" s="204"/>
      <c r="AE327" s="71" t="str">
        <f t="shared" ref="AE327" si="285">+IF(Q328&gt;Q327,"SUPERADA",IF(Q328=Q327,"EQUILIBRADA",IF(Q328&lt;Q327,"PARA MEJORAR")))</f>
        <v>EQUILIBRADA</v>
      </c>
      <c r="AF327" s="201"/>
      <c r="AG327" s="202"/>
      <c r="AH327" s="203"/>
      <c r="AI327" s="95"/>
      <c r="AJ327" s="214"/>
    </row>
    <row r="328" spans="1:36" ht="69.95" customHeight="1" x14ac:dyDescent="0.2">
      <c r="A328" s="158"/>
      <c r="B328" s="191"/>
      <c r="C328" s="192"/>
      <c r="D328" s="193"/>
      <c r="E328" s="194"/>
      <c r="F328" s="193"/>
      <c r="G328" s="191"/>
      <c r="H328" s="208"/>
      <c r="I328" s="191"/>
      <c r="J328" s="191"/>
      <c r="K328" s="209"/>
      <c r="L328" s="210"/>
      <c r="M328" s="206"/>
      <c r="N328" s="51" t="s">
        <v>45</v>
      </c>
      <c r="O328" s="52">
        <v>0</v>
      </c>
      <c r="P328" s="52">
        <v>0</v>
      </c>
      <c r="Q328" s="52">
        <v>0.75</v>
      </c>
      <c r="R328" s="52">
        <v>1</v>
      </c>
      <c r="S328" s="53">
        <f>SUM(O328:O328)*M327</f>
        <v>0</v>
      </c>
      <c r="T328" s="53">
        <f>SUM(P328:P328)*M327</f>
        <v>0</v>
      </c>
      <c r="U328" s="53">
        <f t="shared" si="267"/>
        <v>0.15000000000000002</v>
      </c>
      <c r="V328" s="53">
        <f>SUM(R328:R328)*M327</f>
        <v>0.2</v>
      </c>
      <c r="W328" s="53">
        <f t="shared" si="283"/>
        <v>0.2</v>
      </c>
      <c r="X328" s="207"/>
      <c r="Y328" s="207"/>
      <c r="Z328" s="207"/>
      <c r="AA328" s="207"/>
      <c r="AB328" s="207"/>
      <c r="AC328" s="79"/>
      <c r="AD328" s="204"/>
      <c r="AE328" s="71"/>
      <c r="AF328" s="201"/>
      <c r="AG328" s="202"/>
      <c r="AH328" s="203"/>
      <c r="AI328" s="95"/>
      <c r="AJ328" s="214"/>
    </row>
    <row r="329" spans="1:36" ht="24.95" customHeight="1" x14ac:dyDescent="0.2">
      <c r="A329" s="158"/>
      <c r="B329" s="191"/>
      <c r="C329" s="192"/>
      <c r="D329" s="193"/>
      <c r="E329" s="194"/>
      <c r="F329" s="193"/>
      <c r="G329" s="213" t="s">
        <v>425</v>
      </c>
      <c r="H329" s="208">
        <v>49</v>
      </c>
      <c r="I329" s="191" t="s">
        <v>426</v>
      </c>
      <c r="J329" s="191" t="s">
        <v>427</v>
      </c>
      <c r="K329" s="209">
        <f>AA329</f>
        <v>0.92799999999999994</v>
      </c>
      <c r="L329" s="210" t="s">
        <v>428</v>
      </c>
      <c r="M329" s="206">
        <v>0.2</v>
      </c>
      <c r="N329" s="48" t="s">
        <v>41</v>
      </c>
      <c r="O329" s="49">
        <v>0.1</v>
      </c>
      <c r="P329" s="49">
        <v>0.4</v>
      </c>
      <c r="Q329" s="49">
        <v>0.75</v>
      </c>
      <c r="R329" s="49">
        <v>1</v>
      </c>
      <c r="S329" s="50">
        <f>SUM(O329:O329)*M329</f>
        <v>2.0000000000000004E-2</v>
      </c>
      <c r="T329" s="50">
        <f>SUM(P329:P329)*M329</f>
        <v>8.0000000000000016E-2</v>
      </c>
      <c r="U329" s="50">
        <f t="shared" si="265"/>
        <v>0.15000000000000002</v>
      </c>
      <c r="V329" s="50">
        <f>SUM(R329:R329)*M329</f>
        <v>0.2</v>
      </c>
      <c r="W329" s="50">
        <f t="shared" si="283"/>
        <v>0.2</v>
      </c>
      <c r="X329" s="207">
        <f>+S330+S332+S334</f>
        <v>0.2</v>
      </c>
      <c r="Y329" s="207">
        <f>+T330+T332+T334</f>
        <v>0.38</v>
      </c>
      <c r="Z329" s="207">
        <f>+U330+U332+U334</f>
        <v>0.81600000000000006</v>
      </c>
      <c r="AA329" s="207">
        <f>+V330+V332+V334</f>
        <v>0.92799999999999994</v>
      </c>
      <c r="AB329" s="207">
        <f>MAX(X329:AA334)</f>
        <v>0.92799999999999994</v>
      </c>
      <c r="AC329" s="79"/>
      <c r="AD329" s="204"/>
      <c r="AE329" s="71" t="str">
        <f t="shared" ref="AE329" si="286">+IF(Q330&gt;Q329,"SUPERADA",IF(Q330=Q329,"EQUILIBRADA",IF(Q330&lt;Q329,"PARA MEJORAR")))</f>
        <v>PARA MEJORAR</v>
      </c>
      <c r="AF329" s="212" t="str">
        <f>IF(COUNTIF(AE329:AE334,"PARA MEJORAR")&gt;1,"PARA MEJORAR","BIEN")</f>
        <v>BIEN</v>
      </c>
      <c r="AG329" s="202"/>
      <c r="AH329" s="203"/>
      <c r="AI329" s="95"/>
      <c r="AJ329" s="211"/>
    </row>
    <row r="330" spans="1:36" ht="24.95" customHeight="1" x14ac:dyDescent="0.2">
      <c r="A330" s="158"/>
      <c r="B330" s="191"/>
      <c r="C330" s="192"/>
      <c r="D330" s="193"/>
      <c r="E330" s="194"/>
      <c r="F330" s="193"/>
      <c r="G330" s="213"/>
      <c r="H330" s="208"/>
      <c r="I330" s="191"/>
      <c r="J330" s="191"/>
      <c r="K330" s="209"/>
      <c r="L330" s="210"/>
      <c r="M330" s="206"/>
      <c r="N330" s="51" t="s">
        <v>45</v>
      </c>
      <c r="O330" s="52">
        <v>0.2</v>
      </c>
      <c r="P330" s="52">
        <v>0.4</v>
      </c>
      <c r="Q330" s="52">
        <v>0.68</v>
      </c>
      <c r="R330" s="52">
        <v>0.64</v>
      </c>
      <c r="S330" s="53">
        <f>SUM(O330:O330)*M329</f>
        <v>4.0000000000000008E-2</v>
      </c>
      <c r="T330" s="53">
        <f>SUM(P330:P330)*M329</f>
        <v>8.0000000000000016E-2</v>
      </c>
      <c r="U330" s="53">
        <f t="shared" si="267"/>
        <v>0.13600000000000001</v>
      </c>
      <c r="V330" s="53">
        <f>SUM(R330:R330)*M329</f>
        <v>0.128</v>
      </c>
      <c r="W330" s="53">
        <f t="shared" si="283"/>
        <v>0.13600000000000001</v>
      </c>
      <c r="X330" s="207"/>
      <c r="Y330" s="207"/>
      <c r="Z330" s="207"/>
      <c r="AA330" s="207"/>
      <c r="AB330" s="207"/>
      <c r="AC330" s="79"/>
      <c r="AD330" s="204"/>
      <c r="AE330" s="71"/>
      <c r="AF330" s="212"/>
      <c r="AG330" s="202"/>
      <c r="AH330" s="203"/>
      <c r="AI330" s="95"/>
      <c r="AJ330" s="211"/>
    </row>
    <row r="331" spans="1:36" ht="24.95" customHeight="1" x14ac:dyDescent="0.2">
      <c r="A331" s="158"/>
      <c r="B331" s="191"/>
      <c r="C331" s="192"/>
      <c r="D331" s="193"/>
      <c r="E331" s="194"/>
      <c r="F331" s="193"/>
      <c r="G331" s="213"/>
      <c r="H331" s="208"/>
      <c r="I331" s="191"/>
      <c r="J331" s="191"/>
      <c r="K331" s="209"/>
      <c r="L331" s="210" t="s">
        <v>429</v>
      </c>
      <c r="M331" s="206">
        <v>0.6</v>
      </c>
      <c r="N331" s="48" t="s">
        <v>41</v>
      </c>
      <c r="O331" s="49">
        <v>0</v>
      </c>
      <c r="P331" s="49">
        <v>0</v>
      </c>
      <c r="Q331" s="49">
        <v>0.8</v>
      </c>
      <c r="R331" s="49">
        <v>1</v>
      </c>
      <c r="S331" s="50">
        <f>SUM(O331:O331)*M331</f>
        <v>0</v>
      </c>
      <c r="T331" s="50">
        <f>SUM(P331:P331)*M331</f>
        <v>0</v>
      </c>
      <c r="U331" s="50">
        <f t="shared" si="265"/>
        <v>0.48</v>
      </c>
      <c r="V331" s="50">
        <f>SUM(R331:R331)*M331</f>
        <v>0.6</v>
      </c>
      <c r="W331" s="50">
        <f t="shared" si="283"/>
        <v>0.6</v>
      </c>
      <c r="X331" s="207"/>
      <c r="Y331" s="207"/>
      <c r="Z331" s="207"/>
      <c r="AA331" s="207"/>
      <c r="AB331" s="207"/>
      <c r="AC331" s="79"/>
      <c r="AD331" s="204"/>
      <c r="AE331" s="71" t="str">
        <f t="shared" ref="AE331" si="287">+IF(Q332&gt;Q331,"SUPERADA",IF(Q332=Q331,"EQUILIBRADA",IF(Q332&lt;Q331,"PARA MEJORAR")))</f>
        <v>EQUILIBRADA</v>
      </c>
      <c r="AF331" s="212"/>
      <c r="AG331" s="202"/>
      <c r="AH331" s="203"/>
      <c r="AI331" s="95"/>
      <c r="AJ331" s="211"/>
    </row>
    <row r="332" spans="1:36" ht="24.95" customHeight="1" x14ac:dyDescent="0.2">
      <c r="A332" s="158"/>
      <c r="B332" s="191"/>
      <c r="C332" s="192"/>
      <c r="D332" s="193"/>
      <c r="E332" s="194"/>
      <c r="F332" s="193"/>
      <c r="G332" s="213"/>
      <c r="H332" s="208"/>
      <c r="I332" s="191"/>
      <c r="J332" s="191"/>
      <c r="K332" s="209"/>
      <c r="L332" s="210"/>
      <c r="M332" s="206"/>
      <c r="N332" s="51" t="s">
        <v>45</v>
      </c>
      <c r="O332" s="52">
        <v>0.2</v>
      </c>
      <c r="P332" s="52">
        <v>0.28000000000000003</v>
      </c>
      <c r="Q332" s="52">
        <v>0.8</v>
      </c>
      <c r="R332" s="52">
        <v>1</v>
      </c>
      <c r="S332" s="53">
        <f>SUM(O332:O332)*M331</f>
        <v>0.12</v>
      </c>
      <c r="T332" s="53">
        <f>SUM(P332:P332)*M331</f>
        <v>0.16800000000000001</v>
      </c>
      <c r="U332" s="53">
        <f t="shared" si="267"/>
        <v>0.48</v>
      </c>
      <c r="V332" s="53">
        <f>SUM(R332:R332)*M331</f>
        <v>0.6</v>
      </c>
      <c r="W332" s="53">
        <f t="shared" si="283"/>
        <v>0.6</v>
      </c>
      <c r="X332" s="207"/>
      <c r="Y332" s="207"/>
      <c r="Z332" s="207"/>
      <c r="AA332" s="207"/>
      <c r="AB332" s="207"/>
      <c r="AC332" s="79"/>
      <c r="AD332" s="204"/>
      <c r="AE332" s="71"/>
      <c r="AF332" s="212"/>
      <c r="AG332" s="202"/>
      <c r="AH332" s="203"/>
      <c r="AI332" s="95"/>
      <c r="AJ332" s="211"/>
    </row>
    <row r="333" spans="1:36" ht="24.95" customHeight="1" x14ac:dyDescent="0.2">
      <c r="A333" s="158"/>
      <c r="B333" s="191"/>
      <c r="C333" s="192"/>
      <c r="D333" s="193"/>
      <c r="E333" s="194"/>
      <c r="F333" s="193"/>
      <c r="G333" s="213"/>
      <c r="H333" s="208"/>
      <c r="I333" s="191"/>
      <c r="J333" s="191"/>
      <c r="K333" s="209"/>
      <c r="L333" s="210" t="s">
        <v>430</v>
      </c>
      <c r="M333" s="206">
        <v>0.2</v>
      </c>
      <c r="N333" s="48" t="s">
        <v>41</v>
      </c>
      <c r="O333" s="49">
        <v>0</v>
      </c>
      <c r="P333" s="49">
        <v>0</v>
      </c>
      <c r="Q333" s="49">
        <v>0.8</v>
      </c>
      <c r="R333" s="49">
        <v>1</v>
      </c>
      <c r="S333" s="50">
        <f>SUM(O333:O333)*M333</f>
        <v>0</v>
      </c>
      <c r="T333" s="50">
        <f>SUM(P333:P333)*M333</f>
        <v>0</v>
      </c>
      <c r="U333" s="50">
        <f t="shared" si="265"/>
        <v>0.16000000000000003</v>
      </c>
      <c r="V333" s="50">
        <f>SUM(R333:R333)*M333</f>
        <v>0.2</v>
      </c>
      <c r="W333" s="50">
        <f t="shared" si="283"/>
        <v>0.2</v>
      </c>
      <c r="X333" s="207"/>
      <c r="Y333" s="207"/>
      <c r="Z333" s="207"/>
      <c r="AA333" s="207"/>
      <c r="AB333" s="207"/>
      <c r="AC333" s="79"/>
      <c r="AD333" s="204"/>
      <c r="AE333" s="71" t="str">
        <f t="shared" ref="AE333" si="288">+IF(Q334&gt;Q333,"SUPERADA",IF(Q334=Q333,"EQUILIBRADA",IF(Q334&lt;Q333,"PARA MEJORAR")))</f>
        <v>SUPERADA</v>
      </c>
      <c r="AF333" s="212"/>
      <c r="AG333" s="202"/>
      <c r="AH333" s="203"/>
      <c r="AI333" s="95"/>
      <c r="AJ333" s="211"/>
    </row>
    <row r="334" spans="1:36" ht="24.95" customHeight="1" x14ac:dyDescent="0.2">
      <c r="A334" s="158"/>
      <c r="B334" s="191"/>
      <c r="C334" s="192"/>
      <c r="D334" s="193"/>
      <c r="E334" s="194"/>
      <c r="F334" s="193"/>
      <c r="G334" s="213"/>
      <c r="H334" s="208"/>
      <c r="I334" s="191"/>
      <c r="J334" s="191"/>
      <c r="K334" s="209"/>
      <c r="L334" s="210"/>
      <c r="M334" s="206"/>
      <c r="N334" s="51" t="s">
        <v>45</v>
      </c>
      <c r="O334" s="52">
        <v>0.2</v>
      </c>
      <c r="P334" s="52">
        <v>0.66</v>
      </c>
      <c r="Q334" s="52">
        <v>1</v>
      </c>
      <c r="R334" s="52">
        <v>1</v>
      </c>
      <c r="S334" s="53">
        <f>SUM(O334:O334)*M333</f>
        <v>4.0000000000000008E-2</v>
      </c>
      <c r="T334" s="53">
        <f>SUM(P334:P334)*M333</f>
        <v>0.13200000000000001</v>
      </c>
      <c r="U334" s="53">
        <f t="shared" si="267"/>
        <v>0.2</v>
      </c>
      <c r="V334" s="53">
        <f>SUM(R334:R334)*M333</f>
        <v>0.2</v>
      </c>
      <c r="W334" s="53">
        <f t="shared" si="283"/>
        <v>0.2</v>
      </c>
      <c r="X334" s="207"/>
      <c r="Y334" s="207"/>
      <c r="Z334" s="207"/>
      <c r="AA334" s="207"/>
      <c r="AB334" s="207"/>
      <c r="AC334" s="79"/>
      <c r="AD334" s="204"/>
      <c r="AE334" s="71"/>
      <c r="AF334" s="212"/>
      <c r="AG334" s="202"/>
      <c r="AH334" s="203"/>
      <c r="AI334" s="95"/>
      <c r="AJ334" s="211"/>
    </row>
    <row r="335" spans="1:36" ht="20.100000000000001" customHeight="1" x14ac:dyDescent="0.2">
      <c r="A335" s="158"/>
      <c r="B335" s="191"/>
      <c r="C335" s="192">
        <v>26</v>
      </c>
      <c r="D335" s="193" t="s">
        <v>431</v>
      </c>
      <c r="E335" s="194">
        <v>29</v>
      </c>
      <c r="F335" s="193" t="s">
        <v>432</v>
      </c>
      <c r="G335" s="217" t="s">
        <v>433</v>
      </c>
      <c r="H335" s="208">
        <v>50</v>
      </c>
      <c r="I335" s="217" t="s">
        <v>434</v>
      </c>
      <c r="J335" s="217" t="s">
        <v>435</v>
      </c>
      <c r="K335" s="218">
        <f>AA335</f>
        <v>1</v>
      </c>
      <c r="L335" s="210" t="s">
        <v>436</v>
      </c>
      <c r="M335" s="206">
        <v>0.1</v>
      </c>
      <c r="N335" s="48" t="s">
        <v>41</v>
      </c>
      <c r="O335" s="49">
        <v>1</v>
      </c>
      <c r="P335" s="49">
        <v>1</v>
      </c>
      <c r="Q335" s="49">
        <v>1</v>
      </c>
      <c r="R335" s="49">
        <v>1</v>
      </c>
      <c r="S335" s="50">
        <f>SUM(O335:O335)*M335</f>
        <v>0.1</v>
      </c>
      <c r="T335" s="50">
        <f>SUM(P335:P335)*M335</f>
        <v>0.1</v>
      </c>
      <c r="U335" s="50">
        <f t="shared" si="265"/>
        <v>0.1</v>
      </c>
      <c r="V335" s="50">
        <f>SUM(R335:R335)*M335</f>
        <v>0.1</v>
      </c>
      <c r="W335" s="50">
        <f t="shared" si="283"/>
        <v>0.1</v>
      </c>
      <c r="X335" s="216">
        <f>+S336+S338+S340+S342</f>
        <v>0.25</v>
      </c>
      <c r="Y335" s="216">
        <f>+T336+T338+T340+T342</f>
        <v>0.4</v>
      </c>
      <c r="Z335" s="216">
        <f>+U336+U338+U340+U342</f>
        <v>0.8</v>
      </c>
      <c r="AA335" s="216">
        <f>+V336+V338+V340+V342</f>
        <v>1</v>
      </c>
      <c r="AB335" s="216">
        <f>MAX(X335:AA342)</f>
        <v>1</v>
      </c>
      <c r="AC335" s="79"/>
      <c r="AD335" s="204" t="s">
        <v>437</v>
      </c>
      <c r="AE335" s="71" t="str">
        <f t="shared" ref="AE335" si="289">+IF(Q336&gt;Q335,"SUPERADA",IF(Q336=Q335,"EQUILIBRADA",IF(Q336&lt;Q335,"PARA MEJORAR")))</f>
        <v>EQUILIBRADA</v>
      </c>
      <c r="AF335" s="205" t="str">
        <f>IF(COUNTIF(AE335:AE342,"PARA MEJORAR")&gt;1,"PARA MEJORAR","BIEN")</f>
        <v>BIEN</v>
      </c>
      <c r="AG335" s="202" t="str">
        <f>IF(COUNTIF(AF335:AF372,"PARA MEJORAR")&gt;=1,"PARA MEJORAR","BIEN")</f>
        <v>PARA MEJORAR</v>
      </c>
      <c r="AH335" s="203"/>
      <c r="AI335" s="95"/>
      <c r="AJ335" s="215"/>
    </row>
    <row r="336" spans="1:36" ht="20.100000000000001" customHeight="1" x14ac:dyDescent="0.2">
      <c r="A336" s="158"/>
      <c r="B336" s="191"/>
      <c r="C336" s="192"/>
      <c r="D336" s="193"/>
      <c r="E336" s="194"/>
      <c r="F336" s="193"/>
      <c r="G336" s="217"/>
      <c r="H336" s="208"/>
      <c r="I336" s="217"/>
      <c r="J336" s="217"/>
      <c r="K336" s="218"/>
      <c r="L336" s="210"/>
      <c r="M336" s="206"/>
      <c r="N336" s="51" t="s">
        <v>45</v>
      </c>
      <c r="O336" s="52">
        <v>1</v>
      </c>
      <c r="P336" s="52">
        <v>1</v>
      </c>
      <c r="Q336" s="52">
        <v>1</v>
      </c>
      <c r="R336" s="52">
        <v>1</v>
      </c>
      <c r="S336" s="53">
        <f>SUM(O336:O336)*M335</f>
        <v>0.1</v>
      </c>
      <c r="T336" s="53">
        <f>SUM(P336:P336)*M335</f>
        <v>0.1</v>
      </c>
      <c r="U336" s="53">
        <f t="shared" si="267"/>
        <v>0.1</v>
      </c>
      <c r="V336" s="53">
        <f>SUM(R336:R336)*M335</f>
        <v>0.1</v>
      </c>
      <c r="W336" s="53">
        <f t="shared" si="283"/>
        <v>0.1</v>
      </c>
      <c r="X336" s="216"/>
      <c r="Y336" s="216"/>
      <c r="Z336" s="216"/>
      <c r="AA336" s="216"/>
      <c r="AB336" s="216"/>
      <c r="AC336" s="79"/>
      <c r="AD336" s="204"/>
      <c r="AE336" s="71"/>
      <c r="AF336" s="205"/>
      <c r="AG336" s="202"/>
      <c r="AH336" s="203"/>
      <c r="AI336" s="95"/>
      <c r="AJ336" s="215"/>
    </row>
    <row r="337" spans="1:36" ht="20.100000000000001" customHeight="1" x14ac:dyDescent="0.2">
      <c r="A337" s="158"/>
      <c r="B337" s="191"/>
      <c r="C337" s="192"/>
      <c r="D337" s="193"/>
      <c r="E337" s="194"/>
      <c r="F337" s="193"/>
      <c r="G337" s="217"/>
      <c r="H337" s="208"/>
      <c r="I337" s="217"/>
      <c r="J337" s="217"/>
      <c r="K337" s="218"/>
      <c r="L337" s="210" t="s">
        <v>438</v>
      </c>
      <c r="M337" s="206">
        <v>0.3</v>
      </c>
      <c r="N337" s="48" t="s">
        <v>41</v>
      </c>
      <c r="O337" s="49">
        <v>0.1</v>
      </c>
      <c r="P337" s="49">
        <v>1</v>
      </c>
      <c r="Q337" s="49">
        <v>1</v>
      </c>
      <c r="R337" s="49">
        <v>1</v>
      </c>
      <c r="S337" s="50">
        <f>SUM(O337:O337)*M337</f>
        <v>0.03</v>
      </c>
      <c r="T337" s="50">
        <f>SUM(P337:P337)*M337</f>
        <v>0.3</v>
      </c>
      <c r="U337" s="50">
        <f t="shared" si="265"/>
        <v>0.3</v>
      </c>
      <c r="V337" s="50">
        <f>SUM(R337:R337)*M337</f>
        <v>0.3</v>
      </c>
      <c r="W337" s="50">
        <f t="shared" si="283"/>
        <v>0.3</v>
      </c>
      <c r="X337" s="216"/>
      <c r="Y337" s="216"/>
      <c r="Z337" s="216"/>
      <c r="AA337" s="216"/>
      <c r="AB337" s="216"/>
      <c r="AC337" s="79"/>
      <c r="AD337" s="204"/>
      <c r="AE337" s="71" t="str">
        <f t="shared" ref="AE337" si="290">+IF(Q338&gt;Q337,"SUPERADA",IF(Q338=Q337,"EQUILIBRADA",IF(Q338&lt;Q337,"PARA MEJORAR")))</f>
        <v>EQUILIBRADA</v>
      </c>
      <c r="AF337" s="205"/>
      <c r="AG337" s="202"/>
      <c r="AH337" s="203"/>
      <c r="AI337" s="95"/>
      <c r="AJ337" s="215"/>
    </row>
    <row r="338" spans="1:36" ht="20.100000000000001" customHeight="1" x14ac:dyDescent="0.2">
      <c r="A338" s="158"/>
      <c r="B338" s="191"/>
      <c r="C338" s="192"/>
      <c r="D338" s="193"/>
      <c r="E338" s="194"/>
      <c r="F338" s="193"/>
      <c r="G338" s="217"/>
      <c r="H338" s="208"/>
      <c r="I338" s="217"/>
      <c r="J338" s="217"/>
      <c r="K338" s="218"/>
      <c r="L338" s="210"/>
      <c r="M338" s="206"/>
      <c r="N338" s="51" t="s">
        <v>45</v>
      </c>
      <c r="O338" s="52">
        <v>0.5</v>
      </c>
      <c r="P338" s="52">
        <v>1</v>
      </c>
      <c r="Q338" s="52">
        <v>1</v>
      </c>
      <c r="R338" s="52">
        <v>1</v>
      </c>
      <c r="S338" s="53">
        <f>SUM(O338:O338)*M337</f>
        <v>0.15</v>
      </c>
      <c r="T338" s="53">
        <f>SUM(P338:P338)*M337</f>
        <v>0.3</v>
      </c>
      <c r="U338" s="53">
        <f t="shared" si="267"/>
        <v>0.3</v>
      </c>
      <c r="V338" s="53">
        <f>SUM(R338:R338)*M337</f>
        <v>0.3</v>
      </c>
      <c r="W338" s="53">
        <f t="shared" si="283"/>
        <v>0.3</v>
      </c>
      <c r="X338" s="216"/>
      <c r="Y338" s="216"/>
      <c r="Z338" s="216"/>
      <c r="AA338" s="216"/>
      <c r="AB338" s="216"/>
      <c r="AC338" s="79"/>
      <c r="AD338" s="204"/>
      <c r="AE338" s="71"/>
      <c r="AF338" s="205"/>
      <c r="AG338" s="202"/>
      <c r="AH338" s="203"/>
      <c r="AI338" s="95"/>
      <c r="AJ338" s="215"/>
    </row>
    <row r="339" spans="1:36" ht="20.100000000000001" customHeight="1" x14ac:dyDescent="0.2">
      <c r="A339" s="158"/>
      <c r="B339" s="191"/>
      <c r="C339" s="192"/>
      <c r="D339" s="193"/>
      <c r="E339" s="194"/>
      <c r="F339" s="193"/>
      <c r="G339" s="217"/>
      <c r="H339" s="208"/>
      <c r="I339" s="217"/>
      <c r="J339" s="217"/>
      <c r="K339" s="218"/>
      <c r="L339" s="210" t="s">
        <v>439</v>
      </c>
      <c r="M339" s="206">
        <v>0.5</v>
      </c>
      <c r="N339" s="48" t="s">
        <v>41</v>
      </c>
      <c r="O339" s="49">
        <v>0</v>
      </c>
      <c r="P339" s="49">
        <v>0</v>
      </c>
      <c r="Q339" s="49">
        <v>0.8</v>
      </c>
      <c r="R339" s="49">
        <v>1</v>
      </c>
      <c r="S339" s="50">
        <f>SUM(O339:O339)*M339</f>
        <v>0</v>
      </c>
      <c r="T339" s="50">
        <f>SUM(P339:P339)*M339</f>
        <v>0</v>
      </c>
      <c r="U339" s="50">
        <f t="shared" si="265"/>
        <v>0.4</v>
      </c>
      <c r="V339" s="50">
        <f>SUM(R339:R339)*M339</f>
        <v>0.5</v>
      </c>
      <c r="W339" s="50">
        <f t="shared" si="283"/>
        <v>0.5</v>
      </c>
      <c r="X339" s="216"/>
      <c r="Y339" s="216"/>
      <c r="Z339" s="216"/>
      <c r="AA339" s="216"/>
      <c r="AB339" s="216"/>
      <c r="AC339" s="79"/>
      <c r="AD339" s="204"/>
      <c r="AE339" s="71" t="str">
        <f t="shared" ref="AE339" si="291">+IF(Q340&gt;Q339,"SUPERADA",IF(Q340=Q339,"EQUILIBRADA",IF(Q340&lt;Q339,"PARA MEJORAR")))</f>
        <v>EQUILIBRADA</v>
      </c>
      <c r="AF339" s="205"/>
      <c r="AG339" s="202"/>
      <c r="AH339" s="203"/>
      <c r="AI339" s="95"/>
      <c r="AJ339" s="215"/>
    </row>
    <row r="340" spans="1:36" ht="20.100000000000001" customHeight="1" x14ac:dyDescent="0.2">
      <c r="A340" s="158"/>
      <c r="B340" s="191"/>
      <c r="C340" s="192"/>
      <c r="D340" s="193"/>
      <c r="E340" s="194"/>
      <c r="F340" s="193"/>
      <c r="G340" s="217"/>
      <c r="H340" s="208"/>
      <c r="I340" s="217"/>
      <c r="J340" s="217"/>
      <c r="K340" s="218"/>
      <c r="L340" s="210"/>
      <c r="M340" s="206"/>
      <c r="N340" s="51" t="s">
        <v>45</v>
      </c>
      <c r="O340" s="52">
        <v>0</v>
      </c>
      <c r="P340" s="52">
        <v>0</v>
      </c>
      <c r="Q340" s="52">
        <v>0.8</v>
      </c>
      <c r="R340" s="52">
        <v>1</v>
      </c>
      <c r="S340" s="53">
        <f>SUM(O340:O340)*M339</f>
        <v>0</v>
      </c>
      <c r="T340" s="53">
        <f>SUM(P340:P340)*M339</f>
        <v>0</v>
      </c>
      <c r="U340" s="53">
        <f t="shared" si="267"/>
        <v>0.4</v>
      </c>
      <c r="V340" s="53">
        <f>SUM(R340:R340)*M339</f>
        <v>0.5</v>
      </c>
      <c r="W340" s="53">
        <f t="shared" si="283"/>
        <v>0.5</v>
      </c>
      <c r="X340" s="216"/>
      <c r="Y340" s="216"/>
      <c r="Z340" s="216"/>
      <c r="AA340" s="216"/>
      <c r="AB340" s="216"/>
      <c r="AC340" s="79"/>
      <c r="AD340" s="204"/>
      <c r="AE340" s="71"/>
      <c r="AF340" s="205"/>
      <c r="AG340" s="202"/>
      <c r="AH340" s="203"/>
      <c r="AI340" s="95"/>
      <c r="AJ340" s="215"/>
    </row>
    <row r="341" spans="1:36" ht="24.95" customHeight="1" x14ac:dyDescent="0.2">
      <c r="A341" s="158"/>
      <c r="B341" s="191"/>
      <c r="C341" s="192"/>
      <c r="D341" s="193"/>
      <c r="E341" s="194"/>
      <c r="F341" s="193"/>
      <c r="G341" s="217"/>
      <c r="H341" s="208"/>
      <c r="I341" s="217"/>
      <c r="J341" s="217"/>
      <c r="K341" s="218"/>
      <c r="L341" s="210" t="s">
        <v>440</v>
      </c>
      <c r="M341" s="206">
        <v>0.1</v>
      </c>
      <c r="N341" s="48" t="s">
        <v>41</v>
      </c>
      <c r="O341" s="49">
        <v>0</v>
      </c>
      <c r="P341" s="49">
        <v>0</v>
      </c>
      <c r="Q341" s="49">
        <v>0</v>
      </c>
      <c r="R341" s="49">
        <v>1</v>
      </c>
      <c r="S341" s="50">
        <f>SUM(O341:O341)*M341</f>
        <v>0</v>
      </c>
      <c r="T341" s="50">
        <f>SUM(P341:P341)*M341</f>
        <v>0</v>
      </c>
      <c r="U341" s="50">
        <f t="shared" si="265"/>
        <v>0</v>
      </c>
      <c r="V341" s="50">
        <f>SUM(R341:R341)*M341</f>
        <v>0.1</v>
      </c>
      <c r="W341" s="50">
        <f t="shared" si="283"/>
        <v>0.1</v>
      </c>
      <c r="X341" s="216"/>
      <c r="Y341" s="216"/>
      <c r="Z341" s="216"/>
      <c r="AA341" s="216"/>
      <c r="AB341" s="216"/>
      <c r="AC341" s="79"/>
      <c r="AD341" s="204"/>
      <c r="AE341" s="71" t="str">
        <f t="shared" ref="AE341" si="292">+IF(Q342&gt;Q341,"SUPERADA",IF(Q342=Q341,"EQUILIBRADA",IF(Q342&lt;Q341,"PARA MEJORAR")))</f>
        <v>EQUILIBRADA</v>
      </c>
      <c r="AF341" s="205"/>
      <c r="AG341" s="202"/>
      <c r="AH341" s="203"/>
      <c r="AI341" s="95"/>
      <c r="AJ341" s="215"/>
    </row>
    <row r="342" spans="1:36" ht="24.95" customHeight="1" x14ac:dyDescent="0.2">
      <c r="A342" s="158"/>
      <c r="B342" s="191"/>
      <c r="C342" s="192"/>
      <c r="D342" s="193"/>
      <c r="E342" s="194"/>
      <c r="F342" s="193"/>
      <c r="G342" s="217"/>
      <c r="H342" s="208"/>
      <c r="I342" s="217"/>
      <c r="J342" s="217"/>
      <c r="K342" s="218"/>
      <c r="L342" s="210"/>
      <c r="M342" s="206"/>
      <c r="N342" s="51" t="s">
        <v>45</v>
      </c>
      <c r="O342" s="52">
        <v>0</v>
      </c>
      <c r="P342" s="52">
        <v>0</v>
      </c>
      <c r="Q342" s="52">
        <v>0</v>
      </c>
      <c r="R342" s="52">
        <v>1</v>
      </c>
      <c r="S342" s="53">
        <f>SUM(O342:O342)*M341</f>
        <v>0</v>
      </c>
      <c r="T342" s="53">
        <f>SUM(P342:P342)*M341</f>
        <v>0</v>
      </c>
      <c r="U342" s="53">
        <f t="shared" si="267"/>
        <v>0</v>
      </c>
      <c r="V342" s="53">
        <f>SUM(R342:R342)*M341</f>
        <v>0.1</v>
      </c>
      <c r="W342" s="53">
        <f t="shared" si="283"/>
        <v>0.1</v>
      </c>
      <c r="X342" s="216"/>
      <c r="Y342" s="216"/>
      <c r="Z342" s="216"/>
      <c r="AA342" s="216"/>
      <c r="AB342" s="216"/>
      <c r="AC342" s="79"/>
      <c r="AD342" s="204"/>
      <c r="AE342" s="71"/>
      <c r="AF342" s="205"/>
      <c r="AG342" s="202"/>
      <c r="AH342" s="203"/>
      <c r="AI342" s="95"/>
      <c r="AJ342" s="215"/>
    </row>
    <row r="343" spans="1:36" ht="20.100000000000001" customHeight="1" x14ac:dyDescent="0.2">
      <c r="A343" s="158"/>
      <c r="B343" s="191"/>
      <c r="C343" s="192"/>
      <c r="D343" s="193"/>
      <c r="E343" s="194"/>
      <c r="F343" s="193"/>
      <c r="G343" s="221" t="s">
        <v>441</v>
      </c>
      <c r="H343" s="208">
        <v>51</v>
      </c>
      <c r="I343" s="221" t="s">
        <v>442</v>
      </c>
      <c r="J343" s="221" t="s">
        <v>443</v>
      </c>
      <c r="K343" s="218">
        <f>AA343</f>
        <v>1</v>
      </c>
      <c r="L343" s="210" t="s">
        <v>444</v>
      </c>
      <c r="M343" s="206">
        <v>0.05</v>
      </c>
      <c r="N343" s="48" t="s">
        <v>41</v>
      </c>
      <c r="O343" s="49">
        <v>0.1</v>
      </c>
      <c r="P343" s="49">
        <v>0.4</v>
      </c>
      <c r="Q343" s="49">
        <v>0.75</v>
      </c>
      <c r="R343" s="49">
        <v>1</v>
      </c>
      <c r="S343" s="50">
        <f>SUM(O343:O343)*M343</f>
        <v>5.000000000000001E-3</v>
      </c>
      <c r="T343" s="50">
        <f>SUM(P343:P343)*M343</f>
        <v>2.0000000000000004E-2</v>
      </c>
      <c r="U343" s="50">
        <f t="shared" si="265"/>
        <v>3.7500000000000006E-2</v>
      </c>
      <c r="V343" s="50">
        <f>SUM(R343:R343)*M343</f>
        <v>0.05</v>
      </c>
      <c r="W343" s="50">
        <f t="shared" si="283"/>
        <v>0.05</v>
      </c>
      <c r="X343" s="216">
        <f>+S344+S346+S348+S350</f>
        <v>0.05</v>
      </c>
      <c r="Y343" s="216">
        <f>+T344+T346+T348+T350</f>
        <v>0.39999999999999997</v>
      </c>
      <c r="Z343" s="216">
        <f>+U344+U346+U348+U350</f>
        <v>0.95</v>
      </c>
      <c r="AA343" s="216">
        <f>+V344+V346+V348+V350</f>
        <v>1</v>
      </c>
      <c r="AB343" s="216">
        <f>MAX(X343:AA350)</f>
        <v>1</v>
      </c>
      <c r="AC343" s="79"/>
      <c r="AD343" s="204"/>
      <c r="AE343" s="71" t="str">
        <f t="shared" ref="AE343" si="293">+IF(Q344&gt;Q343,"SUPERADA",IF(Q344=Q343,"EQUILIBRADA",IF(Q344&lt;Q343,"PARA MEJORAR")))</f>
        <v>SUPERADA</v>
      </c>
      <c r="AF343" s="219" t="str">
        <f>IF(COUNTIF(AE343:AE350,"PARA MEJORAR")&gt;1,"PARA MEJORAR","BIEN")</f>
        <v>BIEN</v>
      </c>
      <c r="AG343" s="202"/>
      <c r="AH343" s="203"/>
      <c r="AI343" s="95"/>
      <c r="AJ343" s="220"/>
    </row>
    <row r="344" spans="1:36" ht="20.100000000000001" customHeight="1" x14ac:dyDescent="0.2">
      <c r="A344" s="158"/>
      <c r="B344" s="191"/>
      <c r="C344" s="192"/>
      <c r="D344" s="193"/>
      <c r="E344" s="194"/>
      <c r="F344" s="193"/>
      <c r="G344" s="221"/>
      <c r="H344" s="208"/>
      <c r="I344" s="221"/>
      <c r="J344" s="221"/>
      <c r="K344" s="218"/>
      <c r="L344" s="210"/>
      <c r="M344" s="206"/>
      <c r="N344" s="51" t="s">
        <v>45</v>
      </c>
      <c r="O344" s="52">
        <v>1</v>
      </c>
      <c r="P344" s="52">
        <v>1</v>
      </c>
      <c r="Q344" s="52">
        <v>1</v>
      </c>
      <c r="R344" s="52">
        <v>1</v>
      </c>
      <c r="S344" s="53">
        <f>SUM(O344:O344)*M343</f>
        <v>0.05</v>
      </c>
      <c r="T344" s="53">
        <f>SUM(P344:P344)*M343</f>
        <v>0.05</v>
      </c>
      <c r="U344" s="53">
        <f t="shared" si="267"/>
        <v>0.05</v>
      </c>
      <c r="V344" s="53">
        <f>SUM(R344:R344)*M343</f>
        <v>0.05</v>
      </c>
      <c r="W344" s="53">
        <f t="shared" si="283"/>
        <v>0.05</v>
      </c>
      <c r="X344" s="216"/>
      <c r="Y344" s="216"/>
      <c r="Z344" s="216"/>
      <c r="AA344" s="216"/>
      <c r="AB344" s="216"/>
      <c r="AC344" s="79"/>
      <c r="AD344" s="204"/>
      <c r="AE344" s="71"/>
      <c r="AF344" s="219"/>
      <c r="AG344" s="202"/>
      <c r="AH344" s="203"/>
      <c r="AI344" s="95"/>
      <c r="AJ344" s="220"/>
    </row>
    <row r="345" spans="1:36" ht="20.100000000000001" customHeight="1" x14ac:dyDescent="0.2">
      <c r="A345" s="158"/>
      <c r="B345" s="191"/>
      <c r="C345" s="192"/>
      <c r="D345" s="193"/>
      <c r="E345" s="194"/>
      <c r="F345" s="193"/>
      <c r="G345" s="221"/>
      <c r="H345" s="208"/>
      <c r="I345" s="221"/>
      <c r="J345" s="221"/>
      <c r="K345" s="218"/>
      <c r="L345" s="210" t="s">
        <v>445</v>
      </c>
      <c r="M345" s="206">
        <v>0.35</v>
      </c>
      <c r="N345" s="48" t="s">
        <v>41</v>
      </c>
      <c r="O345" s="49">
        <v>0</v>
      </c>
      <c r="P345" s="49">
        <v>0.6</v>
      </c>
      <c r="Q345" s="49">
        <v>0.8</v>
      </c>
      <c r="R345" s="49">
        <v>1</v>
      </c>
      <c r="S345" s="50">
        <f>SUM(O345:O345)*M345</f>
        <v>0</v>
      </c>
      <c r="T345" s="50">
        <f>SUM(P345:P345)*M345</f>
        <v>0.21</v>
      </c>
      <c r="U345" s="50">
        <f t="shared" si="265"/>
        <v>0.27999999999999997</v>
      </c>
      <c r="V345" s="50">
        <f>SUM(R345:R345)*M345</f>
        <v>0.35</v>
      </c>
      <c r="W345" s="50">
        <f t="shared" si="283"/>
        <v>0.35</v>
      </c>
      <c r="X345" s="216"/>
      <c r="Y345" s="216"/>
      <c r="Z345" s="216"/>
      <c r="AA345" s="216"/>
      <c r="AB345" s="216"/>
      <c r="AC345" s="79"/>
      <c r="AD345" s="204"/>
      <c r="AE345" s="71" t="str">
        <f t="shared" ref="AE345" si="294">+IF(Q346&gt;Q345,"SUPERADA",IF(Q346=Q345,"EQUILIBRADA",IF(Q346&lt;Q345,"PARA MEJORAR")))</f>
        <v>SUPERADA</v>
      </c>
      <c r="AF345" s="219"/>
      <c r="AG345" s="202"/>
      <c r="AH345" s="203"/>
      <c r="AI345" s="95"/>
      <c r="AJ345" s="220"/>
    </row>
    <row r="346" spans="1:36" ht="20.100000000000001" customHeight="1" x14ac:dyDescent="0.2">
      <c r="A346" s="158"/>
      <c r="B346" s="191"/>
      <c r="C346" s="192"/>
      <c r="D346" s="193"/>
      <c r="E346" s="194"/>
      <c r="F346" s="193"/>
      <c r="G346" s="221"/>
      <c r="H346" s="208"/>
      <c r="I346" s="221"/>
      <c r="J346" s="221"/>
      <c r="K346" s="218"/>
      <c r="L346" s="210"/>
      <c r="M346" s="206"/>
      <c r="N346" s="51" t="s">
        <v>45</v>
      </c>
      <c r="O346" s="52">
        <v>0</v>
      </c>
      <c r="P346" s="52">
        <v>1</v>
      </c>
      <c r="Q346" s="52">
        <v>1</v>
      </c>
      <c r="R346" s="52">
        <v>1</v>
      </c>
      <c r="S346" s="53">
        <f>SUM(O346:O346)*M345</f>
        <v>0</v>
      </c>
      <c r="T346" s="53">
        <f>SUM(P346:P346)*M345</f>
        <v>0.35</v>
      </c>
      <c r="U346" s="53">
        <f t="shared" si="267"/>
        <v>0.35</v>
      </c>
      <c r="V346" s="53">
        <f>SUM(R346:R346)*M345</f>
        <v>0.35</v>
      </c>
      <c r="W346" s="53">
        <f t="shared" si="283"/>
        <v>0.35</v>
      </c>
      <c r="X346" s="216"/>
      <c r="Y346" s="216"/>
      <c r="Z346" s="216"/>
      <c r="AA346" s="216"/>
      <c r="AB346" s="216"/>
      <c r="AC346" s="79"/>
      <c r="AD346" s="204"/>
      <c r="AE346" s="71"/>
      <c r="AF346" s="219"/>
      <c r="AG346" s="202"/>
      <c r="AH346" s="203"/>
      <c r="AI346" s="95"/>
      <c r="AJ346" s="220"/>
    </row>
    <row r="347" spans="1:36" ht="20.100000000000001" customHeight="1" x14ac:dyDescent="0.2">
      <c r="A347" s="158"/>
      <c r="B347" s="191"/>
      <c r="C347" s="192"/>
      <c r="D347" s="193"/>
      <c r="E347" s="194"/>
      <c r="F347" s="193"/>
      <c r="G347" s="221"/>
      <c r="H347" s="208"/>
      <c r="I347" s="221"/>
      <c r="J347" s="221"/>
      <c r="K347" s="218"/>
      <c r="L347" s="210" t="s">
        <v>446</v>
      </c>
      <c r="M347" s="206">
        <v>0.55000000000000004</v>
      </c>
      <c r="N347" s="48" t="s">
        <v>41</v>
      </c>
      <c r="O347" s="49">
        <v>0</v>
      </c>
      <c r="P347" s="49">
        <v>0</v>
      </c>
      <c r="Q347" s="49">
        <v>0.8</v>
      </c>
      <c r="R347" s="49">
        <v>1</v>
      </c>
      <c r="S347" s="50">
        <f>SUM(O347:O347)*M347</f>
        <v>0</v>
      </c>
      <c r="T347" s="50">
        <f>SUM(P347:P347)*M347</f>
        <v>0</v>
      </c>
      <c r="U347" s="50">
        <f t="shared" si="265"/>
        <v>0.44000000000000006</v>
      </c>
      <c r="V347" s="50">
        <f>SUM(R347:R347)*M347</f>
        <v>0.55000000000000004</v>
      </c>
      <c r="W347" s="50">
        <f t="shared" si="283"/>
        <v>0.55000000000000004</v>
      </c>
      <c r="X347" s="216"/>
      <c r="Y347" s="216"/>
      <c r="Z347" s="216"/>
      <c r="AA347" s="216"/>
      <c r="AB347" s="216"/>
      <c r="AC347" s="79"/>
      <c r="AD347" s="204"/>
      <c r="AE347" s="71" t="str">
        <f t="shared" ref="AE347" si="295">+IF(Q348&gt;Q347,"SUPERADA",IF(Q348=Q347,"EQUILIBRADA",IF(Q348&lt;Q347,"PARA MEJORAR")))</f>
        <v>SUPERADA</v>
      </c>
      <c r="AF347" s="219"/>
      <c r="AG347" s="202"/>
      <c r="AH347" s="203"/>
      <c r="AI347" s="95"/>
      <c r="AJ347" s="220"/>
    </row>
    <row r="348" spans="1:36" ht="20.100000000000001" customHeight="1" x14ac:dyDescent="0.2">
      <c r="A348" s="158"/>
      <c r="B348" s="191"/>
      <c r="C348" s="192"/>
      <c r="D348" s="193"/>
      <c r="E348" s="194"/>
      <c r="F348" s="193"/>
      <c r="G348" s="221"/>
      <c r="H348" s="208"/>
      <c r="I348" s="221"/>
      <c r="J348" s="221"/>
      <c r="K348" s="218"/>
      <c r="L348" s="210"/>
      <c r="M348" s="206"/>
      <c r="N348" s="51" t="s">
        <v>45</v>
      </c>
      <c r="O348" s="52">
        <v>0</v>
      </c>
      <c r="P348" s="52">
        <v>0</v>
      </c>
      <c r="Q348" s="52">
        <v>1</v>
      </c>
      <c r="R348" s="52">
        <v>1</v>
      </c>
      <c r="S348" s="53">
        <f>SUM(O348:O348)*M347</f>
        <v>0</v>
      </c>
      <c r="T348" s="53">
        <f>SUM(P348:P348)*M347</f>
        <v>0</v>
      </c>
      <c r="U348" s="53">
        <f t="shared" si="267"/>
        <v>0.55000000000000004</v>
      </c>
      <c r="V348" s="53">
        <f>SUM(R348:R348)*M347</f>
        <v>0.55000000000000004</v>
      </c>
      <c r="W348" s="53">
        <f t="shared" si="283"/>
        <v>0.55000000000000004</v>
      </c>
      <c r="X348" s="216"/>
      <c r="Y348" s="216"/>
      <c r="Z348" s="216"/>
      <c r="AA348" s="216"/>
      <c r="AB348" s="216"/>
      <c r="AC348" s="79"/>
      <c r="AD348" s="204"/>
      <c r="AE348" s="71"/>
      <c r="AF348" s="219"/>
      <c r="AG348" s="202"/>
      <c r="AH348" s="203"/>
      <c r="AI348" s="95"/>
      <c r="AJ348" s="220"/>
    </row>
    <row r="349" spans="1:36" ht="20.100000000000001" customHeight="1" x14ac:dyDescent="0.2">
      <c r="A349" s="158"/>
      <c r="B349" s="191"/>
      <c r="C349" s="192"/>
      <c r="D349" s="193"/>
      <c r="E349" s="194"/>
      <c r="F349" s="193"/>
      <c r="G349" s="221"/>
      <c r="H349" s="208"/>
      <c r="I349" s="221"/>
      <c r="J349" s="221"/>
      <c r="K349" s="218"/>
      <c r="L349" s="210" t="s">
        <v>447</v>
      </c>
      <c r="M349" s="206">
        <v>0.05</v>
      </c>
      <c r="N349" s="48" t="s">
        <v>41</v>
      </c>
      <c r="O349" s="49">
        <v>0</v>
      </c>
      <c r="P349" s="49">
        <v>0</v>
      </c>
      <c r="Q349" s="49">
        <v>0</v>
      </c>
      <c r="R349" s="49">
        <v>1</v>
      </c>
      <c r="S349" s="50">
        <f>SUM(O349:O349)*M349</f>
        <v>0</v>
      </c>
      <c r="T349" s="50">
        <f>SUM(P349:P349)*M349</f>
        <v>0</v>
      </c>
      <c r="U349" s="50">
        <f t="shared" si="265"/>
        <v>0</v>
      </c>
      <c r="V349" s="50">
        <f>SUM(R349:R349)*M349</f>
        <v>0.05</v>
      </c>
      <c r="W349" s="50">
        <f t="shared" si="283"/>
        <v>0.05</v>
      </c>
      <c r="X349" s="216"/>
      <c r="Y349" s="216"/>
      <c r="Z349" s="216"/>
      <c r="AA349" s="216"/>
      <c r="AB349" s="216"/>
      <c r="AC349" s="79"/>
      <c r="AD349" s="204"/>
      <c r="AE349" s="71" t="str">
        <f t="shared" ref="AE349" si="296">+IF(Q350&gt;Q349,"SUPERADA",IF(Q350=Q349,"EQUILIBRADA",IF(Q350&lt;Q349,"PARA MEJORAR")))</f>
        <v>EQUILIBRADA</v>
      </c>
      <c r="AF349" s="219"/>
      <c r="AG349" s="202"/>
      <c r="AH349" s="203"/>
      <c r="AI349" s="95"/>
      <c r="AJ349" s="220"/>
    </row>
    <row r="350" spans="1:36" ht="20.100000000000001" customHeight="1" x14ac:dyDescent="0.2">
      <c r="A350" s="158"/>
      <c r="B350" s="191"/>
      <c r="C350" s="192"/>
      <c r="D350" s="193"/>
      <c r="E350" s="194"/>
      <c r="F350" s="193"/>
      <c r="G350" s="221"/>
      <c r="H350" s="208"/>
      <c r="I350" s="221"/>
      <c r="J350" s="221"/>
      <c r="K350" s="218"/>
      <c r="L350" s="210"/>
      <c r="M350" s="206"/>
      <c r="N350" s="51" t="s">
        <v>45</v>
      </c>
      <c r="O350" s="52">
        <v>0</v>
      </c>
      <c r="P350" s="52">
        <v>0</v>
      </c>
      <c r="Q350" s="52">
        <v>0</v>
      </c>
      <c r="R350" s="52">
        <v>1</v>
      </c>
      <c r="S350" s="53">
        <f>SUM(O350:O350)*M349</f>
        <v>0</v>
      </c>
      <c r="T350" s="53">
        <f>SUM(P350:P350)*M349</f>
        <v>0</v>
      </c>
      <c r="U350" s="53">
        <f t="shared" si="267"/>
        <v>0</v>
      </c>
      <c r="V350" s="53">
        <f>SUM(R350:R350)*M349</f>
        <v>0.05</v>
      </c>
      <c r="W350" s="53">
        <f t="shared" si="283"/>
        <v>0.05</v>
      </c>
      <c r="X350" s="216"/>
      <c r="Y350" s="216"/>
      <c r="Z350" s="216"/>
      <c r="AA350" s="216"/>
      <c r="AB350" s="216"/>
      <c r="AC350" s="79"/>
      <c r="AD350" s="204"/>
      <c r="AE350" s="71"/>
      <c r="AF350" s="219"/>
      <c r="AG350" s="202"/>
      <c r="AH350" s="203"/>
      <c r="AI350" s="95"/>
      <c r="AJ350" s="220"/>
    </row>
    <row r="351" spans="1:36" ht="20.100000000000001" customHeight="1" x14ac:dyDescent="0.2">
      <c r="A351" s="158"/>
      <c r="B351" s="191"/>
      <c r="C351" s="192"/>
      <c r="D351" s="193"/>
      <c r="E351" s="194">
        <v>30</v>
      </c>
      <c r="F351" s="193" t="s">
        <v>448</v>
      </c>
      <c r="G351" s="217" t="s">
        <v>449</v>
      </c>
      <c r="H351" s="208">
        <v>52</v>
      </c>
      <c r="I351" s="221" t="s">
        <v>450</v>
      </c>
      <c r="J351" s="221" t="s">
        <v>451</v>
      </c>
      <c r="K351" s="218">
        <f>AA351</f>
        <v>1</v>
      </c>
      <c r="L351" s="210" t="s">
        <v>452</v>
      </c>
      <c r="M351" s="206">
        <v>0.3</v>
      </c>
      <c r="N351" s="48" t="s">
        <v>41</v>
      </c>
      <c r="O351" s="49">
        <v>0</v>
      </c>
      <c r="P351" s="49">
        <v>1</v>
      </c>
      <c r="Q351" s="49">
        <v>1</v>
      </c>
      <c r="R351" s="49">
        <v>1</v>
      </c>
      <c r="S351" s="50">
        <f>SUM(O351:O351)*M351</f>
        <v>0</v>
      </c>
      <c r="T351" s="50">
        <f>SUM(P351:P351)*M351</f>
        <v>0.3</v>
      </c>
      <c r="U351" s="50">
        <f t="shared" si="265"/>
        <v>0.3</v>
      </c>
      <c r="V351" s="50">
        <f>SUM(R351:R351)*M351</f>
        <v>0.3</v>
      </c>
      <c r="W351" s="50">
        <f t="shared" si="283"/>
        <v>0.3</v>
      </c>
      <c r="X351" s="216">
        <f>+S352+S354+S356</f>
        <v>0.5</v>
      </c>
      <c r="Y351" s="216">
        <f>+T352+T354+T356</f>
        <v>0.57999999999999996</v>
      </c>
      <c r="Z351" s="216">
        <f>+U352+U354+U356</f>
        <v>0.85</v>
      </c>
      <c r="AA351" s="216">
        <f>+V352+V354+V356</f>
        <v>1</v>
      </c>
      <c r="AB351" s="216">
        <f>MAX(X351:AA356)</f>
        <v>1</v>
      </c>
      <c r="AC351" s="79"/>
      <c r="AD351" s="204"/>
      <c r="AE351" s="71" t="str">
        <f t="shared" ref="AE351" si="297">+IF(Q352&gt;Q351,"SUPERADA",IF(Q352=Q351,"EQUILIBRADA",IF(Q352&lt;Q351,"PARA MEJORAR")))</f>
        <v>EQUILIBRADA</v>
      </c>
      <c r="AF351" s="205" t="str">
        <f>IF(COUNTIF(AE351:AE356,"PARA MEJORAR")&gt;1,"PARA MEJORAR","BIEN")</f>
        <v>BIEN</v>
      </c>
      <c r="AG351" s="202"/>
      <c r="AH351" s="203"/>
      <c r="AI351" s="95"/>
      <c r="AJ351" s="215"/>
    </row>
    <row r="352" spans="1:36" ht="20.100000000000001" customHeight="1" x14ac:dyDescent="0.2">
      <c r="A352" s="158"/>
      <c r="B352" s="191"/>
      <c r="C352" s="192"/>
      <c r="D352" s="193"/>
      <c r="E352" s="194"/>
      <c r="F352" s="193"/>
      <c r="G352" s="217"/>
      <c r="H352" s="208"/>
      <c r="I352" s="221"/>
      <c r="J352" s="221"/>
      <c r="K352" s="218"/>
      <c r="L352" s="210"/>
      <c r="M352" s="206"/>
      <c r="N352" s="51" t="s">
        <v>45</v>
      </c>
      <c r="O352" s="52">
        <v>0.5</v>
      </c>
      <c r="P352" s="52">
        <v>0.6</v>
      </c>
      <c r="Q352" s="52">
        <v>1</v>
      </c>
      <c r="R352" s="52">
        <v>1</v>
      </c>
      <c r="S352" s="53">
        <f>SUM(O352:O352)*M351</f>
        <v>0.15</v>
      </c>
      <c r="T352" s="53">
        <f>SUM(P352:P352)*M351</f>
        <v>0.18</v>
      </c>
      <c r="U352" s="53">
        <f t="shared" si="267"/>
        <v>0.3</v>
      </c>
      <c r="V352" s="53">
        <f>SUM(R352:R352)*M351</f>
        <v>0.3</v>
      </c>
      <c r="W352" s="53">
        <f t="shared" si="283"/>
        <v>0.3</v>
      </c>
      <c r="X352" s="216"/>
      <c r="Y352" s="216"/>
      <c r="Z352" s="216"/>
      <c r="AA352" s="216"/>
      <c r="AB352" s="216"/>
      <c r="AC352" s="79"/>
      <c r="AD352" s="204"/>
      <c r="AE352" s="71"/>
      <c r="AF352" s="205"/>
      <c r="AG352" s="202"/>
      <c r="AH352" s="203"/>
      <c r="AI352" s="95"/>
      <c r="AJ352" s="215"/>
    </row>
    <row r="353" spans="1:36" ht="20.100000000000001" customHeight="1" x14ac:dyDescent="0.2">
      <c r="A353" s="158"/>
      <c r="B353" s="191"/>
      <c r="C353" s="192"/>
      <c r="D353" s="193"/>
      <c r="E353" s="194"/>
      <c r="F353" s="193"/>
      <c r="G353" s="217"/>
      <c r="H353" s="208"/>
      <c r="I353" s="221"/>
      <c r="J353" s="221"/>
      <c r="K353" s="218"/>
      <c r="L353" s="210" t="s">
        <v>453</v>
      </c>
      <c r="M353" s="206">
        <v>0.5</v>
      </c>
      <c r="N353" s="48" t="s">
        <v>41</v>
      </c>
      <c r="O353" s="49">
        <v>0</v>
      </c>
      <c r="P353" s="49">
        <v>0.35</v>
      </c>
      <c r="Q353" s="49">
        <v>0.65</v>
      </c>
      <c r="R353" s="49">
        <v>1</v>
      </c>
      <c r="S353" s="50">
        <f>SUM(O353:O353)*M353</f>
        <v>0</v>
      </c>
      <c r="T353" s="50">
        <f>SUM(P353:P353)*M353</f>
        <v>0.17499999999999999</v>
      </c>
      <c r="U353" s="50">
        <f t="shared" si="265"/>
        <v>0.32500000000000001</v>
      </c>
      <c r="V353" s="50">
        <f>SUM(R353:R353)*M353</f>
        <v>0.5</v>
      </c>
      <c r="W353" s="50">
        <f t="shared" si="283"/>
        <v>0.5</v>
      </c>
      <c r="X353" s="216"/>
      <c r="Y353" s="216"/>
      <c r="Z353" s="216"/>
      <c r="AA353" s="216"/>
      <c r="AB353" s="216"/>
      <c r="AC353" s="79"/>
      <c r="AD353" s="204"/>
      <c r="AE353" s="71" t="str">
        <f t="shared" ref="AE353" si="298">+IF(Q354&gt;Q353,"SUPERADA",IF(Q354=Q353,"EQUILIBRADA",IF(Q354&lt;Q353,"PARA MEJORAR")))</f>
        <v>SUPERADA</v>
      </c>
      <c r="AF353" s="205"/>
      <c r="AG353" s="202"/>
      <c r="AH353" s="203"/>
      <c r="AI353" s="95"/>
      <c r="AJ353" s="215"/>
    </row>
    <row r="354" spans="1:36" ht="20.100000000000001" customHeight="1" x14ac:dyDescent="0.2">
      <c r="A354" s="158"/>
      <c r="B354" s="191"/>
      <c r="C354" s="192"/>
      <c r="D354" s="193"/>
      <c r="E354" s="194"/>
      <c r="F354" s="193"/>
      <c r="G354" s="217"/>
      <c r="H354" s="208"/>
      <c r="I354" s="221"/>
      <c r="J354" s="221"/>
      <c r="K354" s="218"/>
      <c r="L354" s="210"/>
      <c r="M354" s="206"/>
      <c r="N354" s="51" t="s">
        <v>45</v>
      </c>
      <c r="O354" s="52">
        <v>0.5</v>
      </c>
      <c r="P354" s="52">
        <v>0.6</v>
      </c>
      <c r="Q354" s="52">
        <v>0.9</v>
      </c>
      <c r="R354" s="52">
        <v>1</v>
      </c>
      <c r="S354" s="53">
        <f>SUM(O354:O354)*M353</f>
        <v>0.25</v>
      </c>
      <c r="T354" s="53">
        <f>SUM(P354:P354)*M353</f>
        <v>0.3</v>
      </c>
      <c r="U354" s="53">
        <f t="shared" si="267"/>
        <v>0.45</v>
      </c>
      <c r="V354" s="53">
        <f>SUM(R354:R354)*M353</f>
        <v>0.5</v>
      </c>
      <c r="W354" s="53">
        <f t="shared" si="283"/>
        <v>0.5</v>
      </c>
      <c r="X354" s="216"/>
      <c r="Y354" s="216"/>
      <c r="Z354" s="216"/>
      <c r="AA354" s="216"/>
      <c r="AB354" s="216"/>
      <c r="AC354" s="79"/>
      <c r="AD354" s="204"/>
      <c r="AE354" s="71"/>
      <c r="AF354" s="205"/>
      <c r="AG354" s="202"/>
      <c r="AH354" s="203"/>
      <c r="AI354" s="95"/>
      <c r="AJ354" s="215"/>
    </row>
    <row r="355" spans="1:36" ht="20.100000000000001" customHeight="1" x14ac:dyDescent="0.2">
      <c r="A355" s="158"/>
      <c r="B355" s="191"/>
      <c r="C355" s="192"/>
      <c r="D355" s="193"/>
      <c r="E355" s="194"/>
      <c r="F355" s="193"/>
      <c r="G355" s="217"/>
      <c r="H355" s="208"/>
      <c r="I355" s="221"/>
      <c r="J355" s="221"/>
      <c r="K355" s="218"/>
      <c r="L355" s="210" t="s">
        <v>454</v>
      </c>
      <c r="M355" s="206">
        <v>0.2</v>
      </c>
      <c r="N355" s="48" t="s">
        <v>41</v>
      </c>
      <c r="O355" s="49">
        <v>0</v>
      </c>
      <c r="P355" s="49">
        <v>0.35</v>
      </c>
      <c r="Q355" s="49">
        <v>0.65</v>
      </c>
      <c r="R355" s="49">
        <v>1</v>
      </c>
      <c r="S355" s="50">
        <f>SUM(O355:O355)*M355</f>
        <v>0</v>
      </c>
      <c r="T355" s="50">
        <f>SUM(P355:P355)*M355</f>
        <v>6.9999999999999993E-2</v>
      </c>
      <c r="U355" s="50">
        <f t="shared" si="265"/>
        <v>0.13</v>
      </c>
      <c r="V355" s="50">
        <f>SUM(R355:R355)*M355</f>
        <v>0.2</v>
      </c>
      <c r="W355" s="50">
        <f t="shared" si="283"/>
        <v>0.2</v>
      </c>
      <c r="X355" s="216"/>
      <c r="Y355" s="216"/>
      <c r="Z355" s="216"/>
      <c r="AA355" s="216"/>
      <c r="AB355" s="216"/>
      <c r="AC355" s="79"/>
      <c r="AD355" s="204"/>
      <c r="AE355" s="71" t="str">
        <f t="shared" ref="AE355" si="299">+IF(Q356&gt;Q355,"SUPERADA",IF(Q356=Q355,"EQUILIBRADA",IF(Q356&lt;Q355,"PARA MEJORAR")))</f>
        <v>PARA MEJORAR</v>
      </c>
      <c r="AF355" s="205"/>
      <c r="AG355" s="202"/>
      <c r="AH355" s="203"/>
      <c r="AI355" s="95"/>
      <c r="AJ355" s="215"/>
    </row>
    <row r="356" spans="1:36" ht="20.100000000000001" customHeight="1" x14ac:dyDescent="0.2">
      <c r="A356" s="158"/>
      <c r="B356" s="191"/>
      <c r="C356" s="192"/>
      <c r="D356" s="193"/>
      <c r="E356" s="194"/>
      <c r="F356" s="193"/>
      <c r="G356" s="217"/>
      <c r="H356" s="208"/>
      <c r="I356" s="221"/>
      <c r="J356" s="221"/>
      <c r="K356" s="218"/>
      <c r="L356" s="210"/>
      <c r="M356" s="206"/>
      <c r="N356" s="51" t="s">
        <v>45</v>
      </c>
      <c r="O356" s="52">
        <v>0.5</v>
      </c>
      <c r="P356" s="52">
        <v>0.5</v>
      </c>
      <c r="Q356" s="52">
        <v>0.5</v>
      </c>
      <c r="R356" s="52">
        <v>1</v>
      </c>
      <c r="S356" s="53">
        <f>SUM(O356:O356)*M355</f>
        <v>0.1</v>
      </c>
      <c r="T356" s="53">
        <f>SUM(P356:P356)*M355</f>
        <v>0.1</v>
      </c>
      <c r="U356" s="53">
        <f t="shared" si="267"/>
        <v>0.1</v>
      </c>
      <c r="V356" s="53">
        <f>SUM(R356:R356)*M355</f>
        <v>0.2</v>
      </c>
      <c r="W356" s="53">
        <f t="shared" si="283"/>
        <v>0.2</v>
      </c>
      <c r="X356" s="216"/>
      <c r="Y356" s="216"/>
      <c r="Z356" s="216"/>
      <c r="AA356" s="216"/>
      <c r="AB356" s="216"/>
      <c r="AC356" s="79"/>
      <c r="AD356" s="204"/>
      <c r="AE356" s="71"/>
      <c r="AF356" s="205"/>
      <c r="AG356" s="202"/>
      <c r="AH356" s="203"/>
      <c r="AI356" s="95"/>
      <c r="AJ356" s="215"/>
    </row>
    <row r="357" spans="1:36" ht="20.100000000000001" customHeight="1" x14ac:dyDescent="0.2">
      <c r="A357" s="158"/>
      <c r="B357" s="191"/>
      <c r="C357" s="192"/>
      <c r="D357" s="193"/>
      <c r="E357" s="194"/>
      <c r="F357" s="193"/>
      <c r="G357" s="217" t="s">
        <v>455</v>
      </c>
      <c r="H357" s="208">
        <v>53</v>
      </c>
      <c r="I357" s="221" t="s">
        <v>456</v>
      </c>
      <c r="J357" s="221" t="s">
        <v>457</v>
      </c>
      <c r="K357" s="218">
        <f>AA357</f>
        <v>1</v>
      </c>
      <c r="L357" s="210" t="s">
        <v>458</v>
      </c>
      <c r="M357" s="206">
        <v>0.2</v>
      </c>
      <c r="N357" s="48" t="s">
        <v>41</v>
      </c>
      <c r="O357" s="49">
        <v>1</v>
      </c>
      <c r="P357" s="49">
        <v>1</v>
      </c>
      <c r="Q357" s="49">
        <v>1</v>
      </c>
      <c r="R357" s="49">
        <v>1</v>
      </c>
      <c r="S357" s="50">
        <f>SUM(O357:O357)*M357</f>
        <v>0.2</v>
      </c>
      <c r="T357" s="50">
        <f>SUM(P357:P357)*M357</f>
        <v>0.2</v>
      </c>
      <c r="U357" s="50">
        <f t="shared" si="265"/>
        <v>0.2</v>
      </c>
      <c r="V357" s="50">
        <f>SUM(R357:R357)*M357</f>
        <v>0.2</v>
      </c>
      <c r="W357" s="50">
        <f t="shared" si="283"/>
        <v>0.2</v>
      </c>
      <c r="X357" s="216">
        <f>+S358+S360+S362</f>
        <v>0.2</v>
      </c>
      <c r="Y357" s="216">
        <f>+T358+T360+T362</f>
        <v>0.44799999999999995</v>
      </c>
      <c r="Z357" s="216">
        <f>+U358+U360+U362</f>
        <v>0.76</v>
      </c>
      <c r="AA357" s="216">
        <f>+V358+V360+V362</f>
        <v>1</v>
      </c>
      <c r="AB357" s="216">
        <f>MAX(X357:AA362)</f>
        <v>1</v>
      </c>
      <c r="AC357" s="79"/>
      <c r="AD357" s="204"/>
      <c r="AE357" s="71" t="str">
        <f t="shared" ref="AE357" si="300">+IF(Q358&gt;Q357,"SUPERADA",IF(Q358=Q357,"EQUILIBRADA",IF(Q358&lt;Q357,"PARA MEJORAR")))</f>
        <v>EQUILIBRADA</v>
      </c>
      <c r="AF357" s="205" t="str">
        <f>IF(COUNTIF(AE357:AE362,"PARA MEJORAR")&gt;1,"PARA MEJORAR","BIEN")</f>
        <v>BIEN</v>
      </c>
      <c r="AG357" s="202"/>
      <c r="AH357" s="203"/>
      <c r="AI357" s="95"/>
      <c r="AJ357" s="215"/>
    </row>
    <row r="358" spans="1:36" ht="20.100000000000001" customHeight="1" x14ac:dyDescent="0.2">
      <c r="A358" s="158"/>
      <c r="B358" s="191"/>
      <c r="C358" s="192"/>
      <c r="D358" s="193"/>
      <c r="E358" s="194"/>
      <c r="F358" s="193"/>
      <c r="G358" s="217"/>
      <c r="H358" s="208"/>
      <c r="I358" s="221"/>
      <c r="J358" s="221"/>
      <c r="K358" s="218"/>
      <c r="L358" s="210"/>
      <c r="M358" s="206"/>
      <c r="N358" s="51" t="s">
        <v>45</v>
      </c>
      <c r="O358" s="52">
        <v>1</v>
      </c>
      <c r="P358" s="52">
        <v>1</v>
      </c>
      <c r="Q358" s="52">
        <v>1</v>
      </c>
      <c r="R358" s="52">
        <v>1</v>
      </c>
      <c r="S358" s="53">
        <f>SUM(O358:O358)*M357</f>
        <v>0.2</v>
      </c>
      <c r="T358" s="53">
        <f>SUM(P358:P358)*M357</f>
        <v>0.2</v>
      </c>
      <c r="U358" s="53">
        <f t="shared" si="267"/>
        <v>0.2</v>
      </c>
      <c r="V358" s="53">
        <f>SUM(R358:R358)*M357</f>
        <v>0.2</v>
      </c>
      <c r="W358" s="53">
        <f t="shared" si="283"/>
        <v>0.2</v>
      </c>
      <c r="X358" s="216"/>
      <c r="Y358" s="216"/>
      <c r="Z358" s="216"/>
      <c r="AA358" s="216"/>
      <c r="AB358" s="216"/>
      <c r="AC358" s="79"/>
      <c r="AD358" s="204"/>
      <c r="AE358" s="71"/>
      <c r="AF358" s="205"/>
      <c r="AG358" s="202"/>
      <c r="AH358" s="203"/>
      <c r="AI358" s="95"/>
      <c r="AJ358" s="215"/>
    </row>
    <row r="359" spans="1:36" ht="20.100000000000001" customHeight="1" x14ac:dyDescent="0.2">
      <c r="A359" s="158"/>
      <c r="B359" s="191"/>
      <c r="C359" s="192"/>
      <c r="D359" s="193"/>
      <c r="E359" s="194"/>
      <c r="F359" s="193"/>
      <c r="G359" s="217"/>
      <c r="H359" s="208"/>
      <c r="I359" s="221"/>
      <c r="J359" s="221"/>
      <c r="K359" s="218"/>
      <c r="L359" s="210" t="s">
        <v>459</v>
      </c>
      <c r="M359" s="206">
        <v>0.4</v>
      </c>
      <c r="N359" s="48" t="s">
        <v>41</v>
      </c>
      <c r="O359" s="49">
        <v>0</v>
      </c>
      <c r="P359" s="49">
        <v>0.5</v>
      </c>
      <c r="Q359" s="49">
        <v>1</v>
      </c>
      <c r="R359" s="49">
        <v>1</v>
      </c>
      <c r="S359" s="50">
        <f>SUM(O359:O359)*M359</f>
        <v>0</v>
      </c>
      <c r="T359" s="50">
        <f>SUM(P359:P359)*M359</f>
        <v>0.2</v>
      </c>
      <c r="U359" s="50">
        <f t="shared" ref="U359:U421" si="301">SUM(Q359:Q359)*M359</f>
        <v>0.4</v>
      </c>
      <c r="V359" s="50">
        <f>SUM(R359:R359)*M359</f>
        <v>0.4</v>
      </c>
      <c r="W359" s="50">
        <f t="shared" si="283"/>
        <v>0.4</v>
      </c>
      <c r="X359" s="216"/>
      <c r="Y359" s="216"/>
      <c r="Z359" s="216"/>
      <c r="AA359" s="216"/>
      <c r="AB359" s="216"/>
      <c r="AC359" s="79"/>
      <c r="AD359" s="204"/>
      <c r="AE359" s="71" t="str">
        <f t="shared" ref="AE359" si="302">+IF(Q360&gt;Q359,"SUPERADA",IF(Q360=Q359,"EQUILIBRADA",IF(Q360&lt;Q359,"PARA MEJORAR")))</f>
        <v>PARA MEJORAR</v>
      </c>
      <c r="AF359" s="205"/>
      <c r="AG359" s="202"/>
      <c r="AH359" s="203"/>
      <c r="AI359" s="95"/>
      <c r="AJ359" s="215"/>
    </row>
    <row r="360" spans="1:36" ht="20.100000000000001" customHeight="1" x14ac:dyDescent="0.2">
      <c r="A360" s="158"/>
      <c r="B360" s="191"/>
      <c r="C360" s="192"/>
      <c r="D360" s="193"/>
      <c r="E360" s="194"/>
      <c r="F360" s="193"/>
      <c r="G360" s="217"/>
      <c r="H360" s="208"/>
      <c r="I360" s="221"/>
      <c r="J360" s="221"/>
      <c r="K360" s="218"/>
      <c r="L360" s="210"/>
      <c r="M360" s="206"/>
      <c r="N360" s="51" t="s">
        <v>45</v>
      </c>
      <c r="O360" s="52">
        <v>0</v>
      </c>
      <c r="P360" s="52">
        <v>0.37</v>
      </c>
      <c r="Q360" s="52">
        <v>0.7</v>
      </c>
      <c r="R360" s="52">
        <v>1</v>
      </c>
      <c r="S360" s="53">
        <f>SUM(O360:O360)*M359</f>
        <v>0</v>
      </c>
      <c r="T360" s="53">
        <f>SUM(P360:P360)*M359</f>
        <v>0.14799999999999999</v>
      </c>
      <c r="U360" s="53">
        <f t="shared" ref="U360:U422" si="303">SUM(Q360:Q360)*M359</f>
        <v>0.27999999999999997</v>
      </c>
      <c r="V360" s="53">
        <f>SUM(R360:R360)*M359</f>
        <v>0.4</v>
      </c>
      <c r="W360" s="53">
        <f t="shared" si="283"/>
        <v>0.4</v>
      </c>
      <c r="X360" s="216"/>
      <c r="Y360" s="216"/>
      <c r="Z360" s="216"/>
      <c r="AA360" s="216"/>
      <c r="AB360" s="216"/>
      <c r="AC360" s="79"/>
      <c r="AD360" s="204"/>
      <c r="AE360" s="71"/>
      <c r="AF360" s="205"/>
      <c r="AG360" s="202"/>
      <c r="AH360" s="203"/>
      <c r="AI360" s="95"/>
      <c r="AJ360" s="215"/>
    </row>
    <row r="361" spans="1:36" ht="20.100000000000001" customHeight="1" x14ac:dyDescent="0.2">
      <c r="A361" s="158"/>
      <c r="B361" s="191"/>
      <c r="C361" s="192"/>
      <c r="D361" s="193"/>
      <c r="E361" s="194"/>
      <c r="F361" s="193"/>
      <c r="G361" s="217"/>
      <c r="H361" s="208"/>
      <c r="I361" s="221"/>
      <c r="J361" s="221"/>
      <c r="K361" s="218"/>
      <c r="L361" s="210" t="s">
        <v>460</v>
      </c>
      <c r="M361" s="206">
        <v>0.4</v>
      </c>
      <c r="N361" s="48" t="s">
        <v>41</v>
      </c>
      <c r="O361" s="49">
        <v>0</v>
      </c>
      <c r="P361" s="49">
        <v>0</v>
      </c>
      <c r="Q361" s="49">
        <v>0.5</v>
      </c>
      <c r="R361" s="49">
        <v>1</v>
      </c>
      <c r="S361" s="50">
        <f>SUM(O361:O361)*M361</f>
        <v>0</v>
      </c>
      <c r="T361" s="50">
        <f>SUM(P361:P361)*M361</f>
        <v>0</v>
      </c>
      <c r="U361" s="50">
        <f t="shared" si="301"/>
        <v>0.2</v>
      </c>
      <c r="V361" s="50">
        <f>SUM(R361:R361)*M361</f>
        <v>0.4</v>
      </c>
      <c r="W361" s="50">
        <f t="shared" si="283"/>
        <v>0.4</v>
      </c>
      <c r="X361" s="216"/>
      <c r="Y361" s="216"/>
      <c r="Z361" s="216"/>
      <c r="AA361" s="216"/>
      <c r="AB361" s="216"/>
      <c r="AC361" s="79"/>
      <c r="AD361" s="204"/>
      <c r="AE361" s="71" t="str">
        <f t="shared" ref="AE361" si="304">+IF(Q362&gt;Q361,"SUPERADA",IF(Q362=Q361,"EQUILIBRADA",IF(Q362&lt;Q361,"PARA MEJORAR")))</f>
        <v>SUPERADA</v>
      </c>
      <c r="AF361" s="205"/>
      <c r="AG361" s="202"/>
      <c r="AH361" s="203"/>
      <c r="AI361" s="95"/>
      <c r="AJ361" s="215"/>
    </row>
    <row r="362" spans="1:36" ht="20.100000000000001" customHeight="1" x14ac:dyDescent="0.2">
      <c r="A362" s="158"/>
      <c r="B362" s="191"/>
      <c r="C362" s="192"/>
      <c r="D362" s="193"/>
      <c r="E362" s="194"/>
      <c r="F362" s="193"/>
      <c r="G362" s="217"/>
      <c r="H362" s="208"/>
      <c r="I362" s="221"/>
      <c r="J362" s="221"/>
      <c r="K362" s="218"/>
      <c r="L362" s="210"/>
      <c r="M362" s="206"/>
      <c r="N362" s="51" t="s">
        <v>45</v>
      </c>
      <c r="O362" s="52">
        <v>0</v>
      </c>
      <c r="P362" s="52">
        <v>0.25</v>
      </c>
      <c r="Q362" s="52">
        <v>0.7</v>
      </c>
      <c r="R362" s="52">
        <v>1</v>
      </c>
      <c r="S362" s="53">
        <f>SUM(O362:O362)*M361</f>
        <v>0</v>
      </c>
      <c r="T362" s="53">
        <f>SUM(P362:P362)*M361</f>
        <v>0.1</v>
      </c>
      <c r="U362" s="53">
        <f t="shared" si="303"/>
        <v>0.27999999999999997</v>
      </c>
      <c r="V362" s="53">
        <f>SUM(R362:R362)*M361</f>
        <v>0.4</v>
      </c>
      <c r="W362" s="53">
        <f t="shared" si="283"/>
        <v>0.4</v>
      </c>
      <c r="X362" s="216"/>
      <c r="Y362" s="216"/>
      <c r="Z362" s="216"/>
      <c r="AA362" s="216"/>
      <c r="AB362" s="216"/>
      <c r="AC362" s="79"/>
      <c r="AD362" s="204"/>
      <c r="AE362" s="71"/>
      <c r="AF362" s="205"/>
      <c r="AG362" s="202"/>
      <c r="AH362" s="203"/>
      <c r="AI362" s="95"/>
      <c r="AJ362" s="215"/>
    </row>
    <row r="363" spans="1:36" ht="20.100000000000001" customHeight="1" x14ac:dyDescent="0.2">
      <c r="A363" s="158"/>
      <c r="B363" s="191"/>
      <c r="C363" s="192"/>
      <c r="D363" s="193"/>
      <c r="E363" s="194">
        <v>31</v>
      </c>
      <c r="F363" s="193" t="s">
        <v>461</v>
      </c>
      <c r="G363" s="223" t="s">
        <v>462</v>
      </c>
      <c r="H363" s="208">
        <v>54</v>
      </c>
      <c r="I363" s="221" t="s">
        <v>463</v>
      </c>
      <c r="J363" s="221" t="s">
        <v>464</v>
      </c>
      <c r="K363" s="218">
        <f>AA363</f>
        <v>0.98</v>
      </c>
      <c r="L363" s="210" t="s">
        <v>465</v>
      </c>
      <c r="M363" s="206">
        <v>0.2</v>
      </c>
      <c r="N363" s="48" t="s">
        <v>41</v>
      </c>
      <c r="O363" s="49">
        <v>1</v>
      </c>
      <c r="P363" s="49">
        <v>1</v>
      </c>
      <c r="Q363" s="49">
        <v>1</v>
      </c>
      <c r="R363" s="49">
        <v>1</v>
      </c>
      <c r="S363" s="50">
        <f>SUM(O363:O363)*M363</f>
        <v>0.2</v>
      </c>
      <c r="T363" s="50">
        <f>SUM(P363:P363)*M363</f>
        <v>0.2</v>
      </c>
      <c r="U363" s="50">
        <f t="shared" si="301"/>
        <v>0.2</v>
      </c>
      <c r="V363" s="50">
        <f>SUM(R363:R363)*M363</f>
        <v>0.2</v>
      </c>
      <c r="W363" s="50">
        <f t="shared" si="283"/>
        <v>0.2</v>
      </c>
      <c r="X363" s="222">
        <f>+S364+S366+S368+S370+S372</f>
        <v>0.2</v>
      </c>
      <c r="Y363" s="222">
        <f>+T364+T366+T368+T370+T372</f>
        <v>0.5</v>
      </c>
      <c r="Z363" s="222">
        <f>+U364+U366+U368+U370+U372</f>
        <v>0.64</v>
      </c>
      <c r="AA363" s="222">
        <f>+V364+V366+V368+V370+V372</f>
        <v>0.98</v>
      </c>
      <c r="AB363" s="222">
        <f>MAX(X363:AA372)</f>
        <v>0.98</v>
      </c>
      <c r="AC363" s="79"/>
      <c r="AD363" s="204"/>
      <c r="AE363" s="71" t="str">
        <f t="shared" ref="AE363" si="305">+IF(Q364&gt;Q363,"SUPERADA",IF(Q364=Q363,"EQUILIBRADA",IF(Q364&lt;Q363,"PARA MEJORAR")))</f>
        <v>EQUILIBRADA</v>
      </c>
      <c r="AF363" s="202" t="str">
        <f>IF(COUNTIF(AE363:AE372,"PARA MEJORAR")&gt;1,"PARA MEJORAR","BIEN")</f>
        <v>PARA MEJORAR</v>
      </c>
      <c r="AG363" s="202"/>
      <c r="AH363" s="203"/>
      <c r="AI363" s="95"/>
      <c r="AJ363" s="193"/>
    </row>
    <row r="364" spans="1:36" ht="20.100000000000001" customHeight="1" x14ac:dyDescent="0.2">
      <c r="A364" s="158"/>
      <c r="B364" s="191"/>
      <c r="C364" s="192"/>
      <c r="D364" s="193"/>
      <c r="E364" s="194"/>
      <c r="F364" s="193"/>
      <c r="G364" s="223"/>
      <c r="H364" s="208"/>
      <c r="I364" s="221"/>
      <c r="J364" s="221"/>
      <c r="K364" s="218"/>
      <c r="L364" s="210"/>
      <c r="M364" s="206"/>
      <c r="N364" s="51" t="s">
        <v>45</v>
      </c>
      <c r="O364" s="52">
        <v>1</v>
      </c>
      <c r="P364" s="52">
        <v>1</v>
      </c>
      <c r="Q364" s="52">
        <v>1</v>
      </c>
      <c r="R364" s="52">
        <v>1</v>
      </c>
      <c r="S364" s="53">
        <f>SUM(O364:O364)*M363</f>
        <v>0.2</v>
      </c>
      <c r="T364" s="53">
        <f>SUM(P364:P364)*M363</f>
        <v>0.2</v>
      </c>
      <c r="U364" s="53">
        <f t="shared" si="303"/>
        <v>0.2</v>
      </c>
      <c r="V364" s="53">
        <f>SUM(R364:R364)*M363</f>
        <v>0.2</v>
      </c>
      <c r="W364" s="53">
        <f t="shared" si="283"/>
        <v>0.2</v>
      </c>
      <c r="X364" s="222"/>
      <c r="Y364" s="222"/>
      <c r="Z364" s="222"/>
      <c r="AA364" s="222"/>
      <c r="AB364" s="222"/>
      <c r="AC364" s="79"/>
      <c r="AD364" s="204"/>
      <c r="AE364" s="71"/>
      <c r="AF364" s="202"/>
      <c r="AG364" s="202"/>
      <c r="AH364" s="203"/>
      <c r="AI364" s="95"/>
      <c r="AJ364" s="193"/>
    </row>
    <row r="365" spans="1:36" ht="20.100000000000001" customHeight="1" x14ac:dyDescent="0.2">
      <c r="A365" s="158"/>
      <c r="B365" s="191"/>
      <c r="C365" s="192"/>
      <c r="D365" s="193"/>
      <c r="E365" s="194"/>
      <c r="F365" s="193"/>
      <c r="G365" s="223"/>
      <c r="H365" s="208"/>
      <c r="I365" s="221"/>
      <c r="J365" s="221"/>
      <c r="K365" s="218"/>
      <c r="L365" s="210" t="s">
        <v>466</v>
      </c>
      <c r="M365" s="206">
        <v>0.4</v>
      </c>
      <c r="N365" s="48" t="s">
        <v>41</v>
      </c>
      <c r="O365" s="49">
        <v>0</v>
      </c>
      <c r="P365" s="49">
        <v>0.3</v>
      </c>
      <c r="Q365" s="49">
        <v>0.7</v>
      </c>
      <c r="R365" s="49">
        <v>1</v>
      </c>
      <c r="S365" s="50">
        <f>SUM(O365:O365)*M365</f>
        <v>0</v>
      </c>
      <c r="T365" s="50">
        <f>SUM(P365:P365)*M365</f>
        <v>0.12</v>
      </c>
      <c r="U365" s="50">
        <f t="shared" si="301"/>
        <v>0.27999999999999997</v>
      </c>
      <c r="V365" s="50">
        <f>SUM(R365:R365)*M365</f>
        <v>0.4</v>
      </c>
      <c r="W365" s="50">
        <f t="shared" si="283"/>
        <v>0.4</v>
      </c>
      <c r="X365" s="222"/>
      <c r="Y365" s="222"/>
      <c r="Z365" s="222"/>
      <c r="AA365" s="222"/>
      <c r="AB365" s="222"/>
      <c r="AC365" s="79"/>
      <c r="AD365" s="204"/>
      <c r="AE365" s="71" t="str">
        <f t="shared" ref="AE365" si="306">+IF(Q366&gt;Q365,"SUPERADA",IF(Q366=Q365,"EQUILIBRADA",IF(Q366&lt;Q365,"PARA MEJORAR")))</f>
        <v>SUPERADA</v>
      </c>
      <c r="AF365" s="202"/>
      <c r="AG365" s="202"/>
      <c r="AH365" s="203"/>
      <c r="AI365" s="95"/>
      <c r="AJ365" s="193"/>
    </row>
    <row r="366" spans="1:36" ht="20.100000000000001" customHeight="1" x14ac:dyDescent="0.2">
      <c r="A366" s="158"/>
      <c r="B366" s="191"/>
      <c r="C366" s="192"/>
      <c r="D366" s="193"/>
      <c r="E366" s="194"/>
      <c r="F366" s="193"/>
      <c r="G366" s="223"/>
      <c r="H366" s="208"/>
      <c r="I366" s="221"/>
      <c r="J366" s="221"/>
      <c r="K366" s="218"/>
      <c r="L366" s="210"/>
      <c r="M366" s="206"/>
      <c r="N366" s="51" t="s">
        <v>45</v>
      </c>
      <c r="O366" s="52">
        <v>0</v>
      </c>
      <c r="P366" s="52">
        <v>0.6</v>
      </c>
      <c r="Q366" s="52">
        <v>0.75</v>
      </c>
      <c r="R366" s="52">
        <v>1</v>
      </c>
      <c r="S366" s="53">
        <f>SUM(O366:O366)*M365</f>
        <v>0</v>
      </c>
      <c r="T366" s="53">
        <f>SUM(P366:P366)*M365</f>
        <v>0.24</v>
      </c>
      <c r="U366" s="53">
        <f t="shared" si="303"/>
        <v>0.30000000000000004</v>
      </c>
      <c r="V366" s="53">
        <f>SUM(R366:R366)*M365</f>
        <v>0.4</v>
      </c>
      <c r="W366" s="53">
        <f t="shared" si="283"/>
        <v>0.4</v>
      </c>
      <c r="X366" s="222"/>
      <c r="Y366" s="222"/>
      <c r="Z366" s="222"/>
      <c r="AA366" s="222"/>
      <c r="AB366" s="222"/>
      <c r="AC366" s="79"/>
      <c r="AD366" s="204"/>
      <c r="AE366" s="71"/>
      <c r="AF366" s="202"/>
      <c r="AG366" s="202"/>
      <c r="AH366" s="203"/>
      <c r="AI366" s="95"/>
      <c r="AJ366" s="193"/>
    </row>
    <row r="367" spans="1:36" ht="20.100000000000001" customHeight="1" x14ac:dyDescent="0.2">
      <c r="A367" s="158"/>
      <c r="B367" s="191"/>
      <c r="C367" s="192"/>
      <c r="D367" s="193"/>
      <c r="E367" s="194"/>
      <c r="F367" s="193"/>
      <c r="G367" s="223"/>
      <c r="H367" s="208"/>
      <c r="I367" s="221"/>
      <c r="J367" s="221"/>
      <c r="K367" s="218"/>
      <c r="L367" s="210" t="s">
        <v>467</v>
      </c>
      <c r="M367" s="206">
        <v>0.2</v>
      </c>
      <c r="N367" s="48" t="s">
        <v>41</v>
      </c>
      <c r="O367" s="49">
        <v>0</v>
      </c>
      <c r="P367" s="49">
        <v>0.3</v>
      </c>
      <c r="Q367" s="49">
        <v>0.7</v>
      </c>
      <c r="R367" s="49">
        <v>1</v>
      </c>
      <c r="S367" s="50">
        <f>SUM(O367:O367)*M367</f>
        <v>0</v>
      </c>
      <c r="T367" s="50">
        <f>SUM(P367:P367)*M367</f>
        <v>0.06</v>
      </c>
      <c r="U367" s="50">
        <f t="shared" si="301"/>
        <v>0.13999999999999999</v>
      </c>
      <c r="V367" s="50">
        <f>SUM(R367:R367)*M367</f>
        <v>0.2</v>
      </c>
      <c r="W367" s="50">
        <f t="shared" si="283"/>
        <v>0.2</v>
      </c>
      <c r="X367" s="222"/>
      <c r="Y367" s="222"/>
      <c r="Z367" s="222"/>
      <c r="AA367" s="222"/>
      <c r="AB367" s="222"/>
      <c r="AC367" s="79"/>
      <c r="AD367" s="204"/>
      <c r="AE367" s="71" t="str">
        <f t="shared" ref="AE367" si="307">+IF(Q368&gt;Q367,"SUPERADA",IF(Q368=Q367,"EQUILIBRADA",IF(Q368&lt;Q367,"PARA MEJORAR")))</f>
        <v>EQUILIBRADA</v>
      </c>
      <c r="AF367" s="202"/>
      <c r="AG367" s="202"/>
      <c r="AH367" s="203"/>
      <c r="AI367" s="95"/>
      <c r="AJ367" s="193"/>
    </row>
    <row r="368" spans="1:36" ht="20.100000000000001" customHeight="1" x14ac:dyDescent="0.2">
      <c r="A368" s="158"/>
      <c r="B368" s="191"/>
      <c r="C368" s="192"/>
      <c r="D368" s="193"/>
      <c r="E368" s="194"/>
      <c r="F368" s="193"/>
      <c r="G368" s="223"/>
      <c r="H368" s="208"/>
      <c r="I368" s="221"/>
      <c r="J368" s="221"/>
      <c r="K368" s="218"/>
      <c r="L368" s="210"/>
      <c r="M368" s="206"/>
      <c r="N368" s="51" t="s">
        <v>45</v>
      </c>
      <c r="O368" s="52">
        <v>0</v>
      </c>
      <c r="P368" s="52">
        <v>0.3</v>
      </c>
      <c r="Q368" s="52">
        <v>0.7</v>
      </c>
      <c r="R368" s="52">
        <v>1</v>
      </c>
      <c r="S368" s="53">
        <f>SUM(O368:O368)*M367</f>
        <v>0</v>
      </c>
      <c r="T368" s="53">
        <f>SUM(P368:P368)*M367</f>
        <v>0.06</v>
      </c>
      <c r="U368" s="53">
        <f t="shared" si="303"/>
        <v>0.13999999999999999</v>
      </c>
      <c r="V368" s="53">
        <f>SUM(R368:R368)*M367</f>
        <v>0.2</v>
      </c>
      <c r="W368" s="53">
        <f t="shared" si="283"/>
        <v>0.2</v>
      </c>
      <c r="X368" s="222"/>
      <c r="Y368" s="222"/>
      <c r="Z368" s="222"/>
      <c r="AA368" s="222"/>
      <c r="AB368" s="222"/>
      <c r="AC368" s="79"/>
      <c r="AD368" s="204"/>
      <c r="AE368" s="71"/>
      <c r="AF368" s="202"/>
      <c r="AG368" s="202"/>
      <c r="AH368" s="203"/>
      <c r="AI368" s="95"/>
      <c r="AJ368" s="193"/>
    </row>
    <row r="369" spans="1:36" ht="20.100000000000001" customHeight="1" x14ac:dyDescent="0.2">
      <c r="A369" s="158"/>
      <c r="B369" s="191"/>
      <c r="C369" s="192"/>
      <c r="D369" s="193"/>
      <c r="E369" s="194"/>
      <c r="F369" s="193"/>
      <c r="G369" s="223"/>
      <c r="H369" s="208"/>
      <c r="I369" s="221"/>
      <c r="J369" s="221"/>
      <c r="K369" s="218"/>
      <c r="L369" s="210" t="s">
        <v>468</v>
      </c>
      <c r="M369" s="206">
        <v>0.1</v>
      </c>
      <c r="N369" s="48" t="s">
        <v>41</v>
      </c>
      <c r="O369" s="49">
        <v>0</v>
      </c>
      <c r="P369" s="49">
        <v>0.3</v>
      </c>
      <c r="Q369" s="49">
        <v>0.7</v>
      </c>
      <c r="R369" s="49">
        <v>1</v>
      </c>
      <c r="S369" s="50">
        <f>SUM(O369:O369)*M369</f>
        <v>0</v>
      </c>
      <c r="T369" s="50">
        <f>SUM(P369:P369)*M369</f>
        <v>0.03</v>
      </c>
      <c r="U369" s="50">
        <f t="shared" si="301"/>
        <v>6.9999999999999993E-2</v>
      </c>
      <c r="V369" s="50">
        <f>SUM(R369:R369)*M369</f>
        <v>0.1</v>
      </c>
      <c r="W369" s="50">
        <f t="shared" si="283"/>
        <v>0.1</v>
      </c>
      <c r="X369" s="222"/>
      <c r="Y369" s="222"/>
      <c r="Z369" s="222"/>
      <c r="AA369" s="222"/>
      <c r="AB369" s="222"/>
      <c r="AC369" s="79"/>
      <c r="AD369" s="204"/>
      <c r="AE369" s="71" t="str">
        <f t="shared" ref="AE369" si="308">+IF(Q370&gt;Q369,"SUPERADA",IF(Q370=Q369,"EQUILIBRADA",IF(Q370&lt;Q369,"PARA MEJORAR")))</f>
        <v>PARA MEJORAR</v>
      </c>
      <c r="AF369" s="202"/>
      <c r="AG369" s="202"/>
      <c r="AH369" s="203"/>
      <c r="AI369" s="95"/>
      <c r="AJ369" s="193"/>
    </row>
    <row r="370" spans="1:36" ht="20.100000000000001" customHeight="1" x14ac:dyDescent="0.2">
      <c r="A370" s="158"/>
      <c r="B370" s="191"/>
      <c r="C370" s="192"/>
      <c r="D370" s="193"/>
      <c r="E370" s="194"/>
      <c r="F370" s="193"/>
      <c r="G370" s="223"/>
      <c r="H370" s="208"/>
      <c r="I370" s="221"/>
      <c r="J370" s="221"/>
      <c r="K370" s="218"/>
      <c r="L370" s="210"/>
      <c r="M370" s="206"/>
      <c r="N370" s="51" t="s">
        <v>45</v>
      </c>
      <c r="O370" s="52">
        <v>0</v>
      </c>
      <c r="P370" s="52">
        <v>0</v>
      </c>
      <c r="Q370" s="52">
        <v>0</v>
      </c>
      <c r="R370" s="52">
        <v>0.9</v>
      </c>
      <c r="S370" s="53">
        <f>SUM(O370:O370)*M369</f>
        <v>0</v>
      </c>
      <c r="T370" s="53">
        <f>SUM(P370:P370)*M369</f>
        <v>0</v>
      </c>
      <c r="U370" s="53">
        <f t="shared" si="303"/>
        <v>0</v>
      </c>
      <c r="V370" s="53">
        <f>SUM(R370:R370)*M369</f>
        <v>9.0000000000000011E-2</v>
      </c>
      <c r="W370" s="53">
        <f t="shared" si="283"/>
        <v>9.0000000000000011E-2</v>
      </c>
      <c r="X370" s="222"/>
      <c r="Y370" s="222"/>
      <c r="Z370" s="222"/>
      <c r="AA370" s="222"/>
      <c r="AB370" s="222"/>
      <c r="AC370" s="79"/>
      <c r="AD370" s="204"/>
      <c r="AE370" s="71"/>
      <c r="AF370" s="202"/>
      <c r="AG370" s="202"/>
      <c r="AH370" s="203"/>
      <c r="AI370" s="95"/>
      <c r="AJ370" s="193"/>
    </row>
    <row r="371" spans="1:36" ht="20.100000000000001" customHeight="1" x14ac:dyDescent="0.2">
      <c r="A371" s="158"/>
      <c r="B371" s="191"/>
      <c r="C371" s="192"/>
      <c r="D371" s="193"/>
      <c r="E371" s="194"/>
      <c r="F371" s="193"/>
      <c r="G371" s="223"/>
      <c r="H371" s="208"/>
      <c r="I371" s="221"/>
      <c r="J371" s="221"/>
      <c r="K371" s="218"/>
      <c r="L371" s="210" t="s">
        <v>469</v>
      </c>
      <c r="M371" s="206">
        <v>0.1</v>
      </c>
      <c r="N371" s="48" t="s">
        <v>41</v>
      </c>
      <c r="O371" s="49">
        <v>0</v>
      </c>
      <c r="P371" s="49">
        <v>0.3</v>
      </c>
      <c r="Q371" s="49">
        <v>0.7</v>
      </c>
      <c r="R371" s="49">
        <v>1</v>
      </c>
      <c r="S371" s="50">
        <f>SUM(O371:O371)*M371</f>
        <v>0</v>
      </c>
      <c r="T371" s="50">
        <f>SUM(P371:P371)*M371</f>
        <v>0.03</v>
      </c>
      <c r="U371" s="50">
        <f t="shared" si="301"/>
        <v>6.9999999999999993E-2</v>
      </c>
      <c r="V371" s="50">
        <f>SUM(R371:R371)*M371</f>
        <v>0.1</v>
      </c>
      <c r="W371" s="50">
        <f t="shared" si="283"/>
        <v>0.1</v>
      </c>
      <c r="X371" s="222"/>
      <c r="Y371" s="222"/>
      <c r="Z371" s="222"/>
      <c r="AA371" s="222"/>
      <c r="AB371" s="222"/>
      <c r="AC371" s="79"/>
      <c r="AD371" s="204"/>
      <c r="AE371" s="71" t="str">
        <f t="shared" ref="AE371" si="309">+IF(Q372&gt;Q371,"SUPERADA",IF(Q372=Q371,"EQUILIBRADA",IF(Q372&lt;Q371,"PARA MEJORAR")))</f>
        <v>PARA MEJORAR</v>
      </c>
      <c r="AF371" s="202"/>
      <c r="AG371" s="202"/>
      <c r="AH371" s="203"/>
      <c r="AI371" s="95"/>
      <c r="AJ371" s="193"/>
    </row>
    <row r="372" spans="1:36" ht="20.100000000000001" customHeight="1" x14ac:dyDescent="0.2">
      <c r="A372" s="158"/>
      <c r="B372" s="191"/>
      <c r="C372" s="192"/>
      <c r="D372" s="193"/>
      <c r="E372" s="194"/>
      <c r="F372" s="193"/>
      <c r="G372" s="223"/>
      <c r="H372" s="208"/>
      <c r="I372" s="221"/>
      <c r="J372" s="221"/>
      <c r="K372" s="218"/>
      <c r="L372" s="210"/>
      <c r="M372" s="206"/>
      <c r="N372" s="51" t="s">
        <v>45</v>
      </c>
      <c r="O372" s="52">
        <v>0</v>
      </c>
      <c r="P372" s="52">
        <v>0</v>
      </c>
      <c r="Q372" s="52">
        <v>0</v>
      </c>
      <c r="R372" s="52">
        <v>0.9</v>
      </c>
      <c r="S372" s="53">
        <f>SUM(O372:O372)*M371</f>
        <v>0</v>
      </c>
      <c r="T372" s="53">
        <f>SUM(P372:P372)*M371</f>
        <v>0</v>
      </c>
      <c r="U372" s="53">
        <f t="shared" si="303"/>
        <v>0</v>
      </c>
      <c r="V372" s="53">
        <f>SUM(R372:R372)*M371</f>
        <v>9.0000000000000011E-2</v>
      </c>
      <c r="W372" s="53">
        <f t="shared" si="283"/>
        <v>9.0000000000000011E-2</v>
      </c>
      <c r="X372" s="222"/>
      <c r="Y372" s="222"/>
      <c r="Z372" s="222"/>
      <c r="AA372" s="222"/>
      <c r="AB372" s="222"/>
      <c r="AC372" s="79"/>
      <c r="AD372" s="204"/>
      <c r="AE372" s="71"/>
      <c r="AF372" s="202"/>
      <c r="AG372" s="202"/>
      <c r="AH372" s="203"/>
      <c r="AI372" s="95"/>
      <c r="AJ372" s="193"/>
    </row>
    <row r="373" spans="1:36" ht="30" customHeight="1" x14ac:dyDescent="0.2">
      <c r="A373" s="158"/>
      <c r="B373" s="191"/>
      <c r="C373" s="224"/>
      <c r="D373" s="225"/>
      <c r="E373" s="226"/>
      <c r="F373" s="227"/>
      <c r="G373" s="228" t="s">
        <v>143</v>
      </c>
      <c r="H373" s="229">
        <v>55</v>
      </c>
      <c r="I373" s="228" t="s">
        <v>144</v>
      </c>
      <c r="J373" s="236" t="s">
        <v>145</v>
      </c>
      <c r="K373" s="228">
        <f>AA373</f>
        <v>1</v>
      </c>
      <c r="L373" s="232" t="s">
        <v>470</v>
      </c>
      <c r="M373" s="233">
        <v>0.4</v>
      </c>
      <c r="N373" s="48" t="s">
        <v>41</v>
      </c>
      <c r="O373" s="49">
        <v>0.1</v>
      </c>
      <c r="P373" s="49">
        <v>0.5</v>
      </c>
      <c r="Q373" s="49">
        <v>0.7</v>
      </c>
      <c r="R373" s="49">
        <v>1</v>
      </c>
      <c r="S373" s="50">
        <f>SUM(O373:O373)*M373</f>
        <v>4.0000000000000008E-2</v>
      </c>
      <c r="T373" s="50">
        <f>SUM(P373:P373)*M373</f>
        <v>0.2</v>
      </c>
      <c r="U373" s="50">
        <f t="shared" si="301"/>
        <v>0.27999999999999997</v>
      </c>
      <c r="V373" s="50">
        <f>SUM(R373:R373)*M373</f>
        <v>0.4</v>
      </c>
      <c r="W373" s="50">
        <f t="shared" si="283"/>
        <v>0.4</v>
      </c>
      <c r="X373" s="234">
        <f>+T374+T376</f>
        <v>0.2</v>
      </c>
      <c r="Y373" s="234">
        <f t="shared" ref="Y373:AA373" si="310">+U374+U376</f>
        <v>0.57999999999999996</v>
      </c>
      <c r="Z373" s="234">
        <f t="shared" si="310"/>
        <v>1</v>
      </c>
      <c r="AA373" s="234">
        <f t="shared" si="310"/>
        <v>1</v>
      </c>
      <c r="AB373" s="234">
        <f>MAX(X373:AA376)</f>
        <v>1</v>
      </c>
      <c r="AC373" s="79"/>
      <c r="AD373" s="235" t="s">
        <v>25</v>
      </c>
      <c r="AE373" s="71" t="str">
        <f t="shared" ref="AE373" si="311">+IF(Q374&gt;Q373,"SUPERADA",IF(Q374=Q373,"EQUILIBRADA",IF(Q374&lt;Q373,"PARA MEJORAR")))</f>
        <v>EQUILIBRADA</v>
      </c>
      <c r="AF373" s="230" t="str">
        <f>IF(COUNTIF(AE373:AE376,"PARA MEJORAR")&gt;1,"PARA MEJORAR","BIEN")</f>
        <v>BIEN</v>
      </c>
      <c r="AG373" s="231"/>
      <c r="AH373" s="203"/>
      <c r="AI373" s="95"/>
      <c r="AJ373" s="228"/>
    </row>
    <row r="374" spans="1:36" ht="30" customHeight="1" x14ac:dyDescent="0.2">
      <c r="A374" s="158"/>
      <c r="B374" s="191"/>
      <c r="C374" s="224"/>
      <c r="D374" s="225"/>
      <c r="E374" s="226"/>
      <c r="F374" s="227"/>
      <c r="G374" s="228"/>
      <c r="H374" s="229"/>
      <c r="I374" s="228"/>
      <c r="J374" s="236"/>
      <c r="K374" s="228"/>
      <c r="L374" s="232"/>
      <c r="M374" s="233"/>
      <c r="N374" s="51" t="s">
        <v>45</v>
      </c>
      <c r="O374" s="52">
        <v>0.1</v>
      </c>
      <c r="P374" s="52">
        <v>0.5</v>
      </c>
      <c r="Q374" s="52">
        <v>0.7</v>
      </c>
      <c r="R374" s="52">
        <v>1</v>
      </c>
      <c r="S374" s="53">
        <f>SUM(O374:O374)*M373</f>
        <v>4.0000000000000008E-2</v>
      </c>
      <c r="T374" s="53">
        <f>SUM(P374:P374)*M373</f>
        <v>0.2</v>
      </c>
      <c r="U374" s="53">
        <f t="shared" si="303"/>
        <v>0.27999999999999997</v>
      </c>
      <c r="V374" s="53">
        <f>SUM(R374:R374)*M373</f>
        <v>0.4</v>
      </c>
      <c r="W374" s="53">
        <f t="shared" si="283"/>
        <v>0.4</v>
      </c>
      <c r="X374" s="234"/>
      <c r="Y374" s="234"/>
      <c r="Z374" s="234"/>
      <c r="AA374" s="234"/>
      <c r="AB374" s="234"/>
      <c r="AC374" s="79"/>
      <c r="AD374" s="235"/>
      <c r="AE374" s="71"/>
      <c r="AF374" s="230"/>
      <c r="AG374" s="231"/>
      <c r="AH374" s="203"/>
      <c r="AI374" s="95"/>
      <c r="AJ374" s="228"/>
    </row>
    <row r="375" spans="1:36" ht="30" customHeight="1" x14ac:dyDescent="0.2">
      <c r="A375" s="158"/>
      <c r="B375" s="191"/>
      <c r="C375" s="224"/>
      <c r="D375" s="225"/>
      <c r="E375" s="226"/>
      <c r="F375" s="227"/>
      <c r="G375" s="228"/>
      <c r="H375" s="229"/>
      <c r="I375" s="228"/>
      <c r="J375" s="236"/>
      <c r="K375" s="228"/>
      <c r="L375" s="232" t="s">
        <v>471</v>
      </c>
      <c r="M375" s="233">
        <v>0.6</v>
      </c>
      <c r="N375" s="48" t="s">
        <v>41</v>
      </c>
      <c r="O375" s="49">
        <v>0</v>
      </c>
      <c r="P375" s="49">
        <v>0</v>
      </c>
      <c r="Q375" s="49">
        <v>0.5</v>
      </c>
      <c r="R375" s="49">
        <v>1</v>
      </c>
      <c r="S375" s="50">
        <f>SUM(O375:O375)*M375</f>
        <v>0</v>
      </c>
      <c r="T375" s="50">
        <f>SUM(P375:P375)*M375</f>
        <v>0</v>
      </c>
      <c r="U375" s="50">
        <f t="shared" si="301"/>
        <v>0.3</v>
      </c>
      <c r="V375" s="50">
        <f>SUM(R375:R375)*M375</f>
        <v>0.6</v>
      </c>
      <c r="W375" s="50">
        <f t="shared" si="283"/>
        <v>0.6</v>
      </c>
      <c r="X375" s="234"/>
      <c r="Y375" s="234"/>
      <c r="Z375" s="234"/>
      <c r="AA375" s="234"/>
      <c r="AB375" s="234"/>
      <c r="AC375" s="79"/>
      <c r="AD375" s="235"/>
      <c r="AE375" s="71" t="str">
        <f t="shared" ref="AE375" si="312">+IF(Q376&gt;Q375,"SUPERADA",IF(Q376=Q375,"EQUILIBRADA",IF(Q376&lt;Q375,"PARA MEJORAR")))</f>
        <v>EQUILIBRADA</v>
      </c>
      <c r="AF375" s="230"/>
      <c r="AG375" s="231"/>
      <c r="AH375" s="203"/>
      <c r="AI375" s="95"/>
      <c r="AJ375" s="228"/>
    </row>
    <row r="376" spans="1:36" ht="30" customHeight="1" x14ac:dyDescent="0.2">
      <c r="A376" s="158"/>
      <c r="B376" s="191"/>
      <c r="C376" s="224"/>
      <c r="D376" s="225"/>
      <c r="E376" s="226"/>
      <c r="F376" s="227"/>
      <c r="G376" s="228"/>
      <c r="H376" s="229"/>
      <c r="I376" s="228"/>
      <c r="J376" s="236"/>
      <c r="K376" s="228"/>
      <c r="L376" s="232"/>
      <c r="M376" s="233"/>
      <c r="N376" s="51" t="s">
        <v>45</v>
      </c>
      <c r="O376" s="52">
        <v>0</v>
      </c>
      <c r="P376" s="52">
        <v>0</v>
      </c>
      <c r="Q376" s="52">
        <v>0.5</v>
      </c>
      <c r="R376" s="52">
        <v>1</v>
      </c>
      <c r="S376" s="53">
        <f>SUM(O376:O376)*M375</f>
        <v>0</v>
      </c>
      <c r="T376" s="53">
        <f>SUM(P376:P376)*M375</f>
        <v>0</v>
      </c>
      <c r="U376" s="53">
        <f t="shared" si="303"/>
        <v>0.3</v>
      </c>
      <c r="V376" s="53">
        <f>SUM(R376:R376)*M375</f>
        <v>0.6</v>
      </c>
      <c r="W376" s="53">
        <f t="shared" si="283"/>
        <v>0.6</v>
      </c>
      <c r="X376" s="234"/>
      <c r="Y376" s="234"/>
      <c r="Z376" s="234"/>
      <c r="AA376" s="234"/>
      <c r="AB376" s="234"/>
      <c r="AC376" s="79"/>
      <c r="AD376" s="235"/>
      <c r="AE376" s="71"/>
      <c r="AF376" s="230"/>
      <c r="AG376" s="231"/>
      <c r="AH376" s="203"/>
      <c r="AI376" s="95"/>
      <c r="AJ376" s="228"/>
    </row>
    <row r="377" spans="1:36" ht="20.100000000000001" customHeight="1" x14ac:dyDescent="0.2">
      <c r="A377" s="158" t="s">
        <v>33</v>
      </c>
      <c r="B377" s="241" t="s">
        <v>472</v>
      </c>
      <c r="C377" s="242">
        <v>27</v>
      </c>
      <c r="D377" s="243" t="s">
        <v>473</v>
      </c>
      <c r="E377" s="244">
        <v>32</v>
      </c>
      <c r="F377" s="245" t="s">
        <v>474</v>
      </c>
      <c r="G377" s="237" t="s">
        <v>475</v>
      </c>
      <c r="H377" s="238">
        <v>56</v>
      </c>
      <c r="I377" s="237" t="s">
        <v>476</v>
      </c>
      <c r="J377" s="237" t="s">
        <v>477</v>
      </c>
      <c r="K377" s="239">
        <f>+AA377</f>
        <v>0.95696000000000003</v>
      </c>
      <c r="L377" s="240" t="s">
        <v>478</v>
      </c>
      <c r="M377" s="255">
        <v>0.15</v>
      </c>
      <c r="N377" s="48" t="s">
        <v>41</v>
      </c>
      <c r="O377" s="49">
        <v>1</v>
      </c>
      <c r="P377" s="49">
        <v>1</v>
      </c>
      <c r="Q377" s="49">
        <v>1</v>
      </c>
      <c r="R377" s="49">
        <v>1</v>
      </c>
      <c r="S377" s="50">
        <f>SUM(O377:O377)*M377</f>
        <v>0.15</v>
      </c>
      <c r="T377" s="50">
        <f>SUM(P377:P377)*M377</f>
        <v>0.15</v>
      </c>
      <c r="U377" s="50">
        <f t="shared" si="301"/>
        <v>0.15</v>
      </c>
      <c r="V377" s="50">
        <f>SUM(R377:R377)*M377</f>
        <v>0.15</v>
      </c>
      <c r="W377" s="50">
        <f t="shared" si="283"/>
        <v>0.15</v>
      </c>
      <c r="X377" s="260">
        <f>+S378+S380+S382+S384+S386</f>
        <v>0.32645999999999997</v>
      </c>
      <c r="Y377" s="260">
        <f>+T378+T380+T382+T384+T386</f>
        <v>0.44174000000000002</v>
      </c>
      <c r="Z377" s="260">
        <f>+U378+U380+U382+U384+U386</f>
        <v>0.57966000000000006</v>
      </c>
      <c r="AA377" s="260">
        <f>+V378+V380+V382+V384+V386</f>
        <v>0.95696000000000003</v>
      </c>
      <c r="AB377" s="260">
        <f>MAX(X377:AA386)</f>
        <v>0.95696000000000003</v>
      </c>
      <c r="AC377" s="79" t="s">
        <v>479</v>
      </c>
      <c r="AD377" s="256" t="s">
        <v>480</v>
      </c>
      <c r="AE377" s="71" t="str">
        <f t="shared" ref="AE377" si="313">+IF(Q378&gt;Q377,"SUPERADA",IF(Q378=Q377,"EQUILIBRADA",IF(Q378&lt;Q377,"PARA MEJORAR")))</f>
        <v>EQUILIBRADA</v>
      </c>
      <c r="AF377" s="257" t="str">
        <f>IF(COUNTIF(AE377:AE386,"PARA MEJORAR")&gt;1,"PARA MEJORAR","BIEN")</f>
        <v>PARA MEJORAR</v>
      </c>
      <c r="AG377" s="258" t="str">
        <f>IF(COUNTIF(AF377:AF408,"PARA MEJORAR")&gt;=1,"PARA MEJORAR","BIEN")</f>
        <v>PARA MEJORAR</v>
      </c>
      <c r="AH377" s="259" t="str">
        <f>IF(COUNTIF(AG377:AG464,"PARA MEJORAR")&gt;=1,"PARA MEJORAR","BIEN")</f>
        <v>PARA MEJORAR</v>
      </c>
      <c r="AI377" s="95" t="s">
        <v>481</v>
      </c>
      <c r="AJ377" s="237"/>
    </row>
    <row r="378" spans="1:36" ht="20.100000000000001" customHeight="1" x14ac:dyDescent="0.2">
      <c r="A378" s="158"/>
      <c r="B378" s="241"/>
      <c r="C378" s="242"/>
      <c r="D378" s="243"/>
      <c r="E378" s="244"/>
      <c r="F378" s="245"/>
      <c r="G378" s="237"/>
      <c r="H378" s="238"/>
      <c r="I378" s="237"/>
      <c r="J378" s="237"/>
      <c r="K378" s="239"/>
      <c r="L378" s="240"/>
      <c r="M378" s="255"/>
      <c r="N378" s="51" t="s">
        <v>45</v>
      </c>
      <c r="O378" s="52">
        <v>1</v>
      </c>
      <c r="P378" s="52">
        <v>1</v>
      </c>
      <c r="Q378" s="52">
        <v>1</v>
      </c>
      <c r="R378" s="52">
        <v>1</v>
      </c>
      <c r="S378" s="53">
        <f>SUM(O378:O378)*M377</f>
        <v>0.15</v>
      </c>
      <c r="T378" s="53">
        <f>SUM(P378:P378)*M377</f>
        <v>0.15</v>
      </c>
      <c r="U378" s="53">
        <f t="shared" si="303"/>
        <v>0.15</v>
      </c>
      <c r="V378" s="53">
        <f>SUM(R378:R378)*M377</f>
        <v>0.15</v>
      </c>
      <c r="W378" s="53">
        <f t="shared" si="283"/>
        <v>0.15</v>
      </c>
      <c r="X378" s="260"/>
      <c r="Y378" s="260"/>
      <c r="Z378" s="260"/>
      <c r="AA378" s="260"/>
      <c r="AB378" s="260"/>
      <c r="AC378" s="79"/>
      <c r="AD378" s="256"/>
      <c r="AE378" s="71"/>
      <c r="AF378" s="257"/>
      <c r="AG378" s="258"/>
      <c r="AH378" s="259"/>
      <c r="AI378" s="95"/>
      <c r="AJ378" s="237"/>
    </row>
    <row r="379" spans="1:36" ht="20.100000000000001" customHeight="1" x14ac:dyDescent="0.2">
      <c r="A379" s="158"/>
      <c r="B379" s="241"/>
      <c r="C379" s="242"/>
      <c r="D379" s="243"/>
      <c r="E379" s="244"/>
      <c r="F379" s="245"/>
      <c r="G379" s="237"/>
      <c r="H379" s="238"/>
      <c r="I379" s="237"/>
      <c r="J379" s="237"/>
      <c r="K379" s="239"/>
      <c r="L379" s="240" t="s">
        <v>482</v>
      </c>
      <c r="M379" s="255">
        <v>0.15</v>
      </c>
      <c r="N379" s="48" t="s">
        <v>41</v>
      </c>
      <c r="O379" s="49">
        <v>1</v>
      </c>
      <c r="P379" s="49">
        <v>1</v>
      </c>
      <c r="Q379" s="49">
        <v>1</v>
      </c>
      <c r="R379" s="49">
        <v>1</v>
      </c>
      <c r="S379" s="50">
        <f>SUM(O379:O379)*M379</f>
        <v>0.15</v>
      </c>
      <c r="T379" s="50">
        <f>SUM(P379:P379)*M379</f>
        <v>0.15</v>
      </c>
      <c r="U379" s="50">
        <f t="shared" si="301"/>
        <v>0.15</v>
      </c>
      <c r="V379" s="50">
        <f>SUM(R379:R379)*M379</f>
        <v>0.15</v>
      </c>
      <c r="W379" s="50">
        <f t="shared" si="283"/>
        <v>0.15</v>
      </c>
      <c r="X379" s="260"/>
      <c r="Y379" s="260"/>
      <c r="Z379" s="260"/>
      <c r="AA379" s="260"/>
      <c r="AB379" s="260"/>
      <c r="AC379" s="79"/>
      <c r="AD379" s="256"/>
      <c r="AE379" s="71" t="str">
        <f t="shared" ref="AE379" si="314">+IF(Q380&gt;Q379,"SUPERADA",IF(Q380=Q379,"EQUILIBRADA",IF(Q380&lt;Q379,"PARA MEJORAR")))</f>
        <v>EQUILIBRADA</v>
      </c>
      <c r="AF379" s="257"/>
      <c r="AG379" s="258"/>
      <c r="AH379" s="259"/>
      <c r="AI379" s="95"/>
      <c r="AJ379" s="237"/>
    </row>
    <row r="380" spans="1:36" ht="20.100000000000001" customHeight="1" x14ac:dyDescent="0.2">
      <c r="A380" s="158"/>
      <c r="B380" s="241"/>
      <c r="C380" s="242"/>
      <c r="D380" s="243"/>
      <c r="E380" s="244"/>
      <c r="F380" s="245"/>
      <c r="G380" s="237"/>
      <c r="H380" s="238"/>
      <c r="I380" s="237"/>
      <c r="J380" s="237"/>
      <c r="K380" s="239"/>
      <c r="L380" s="240"/>
      <c r="M380" s="255"/>
      <c r="N380" s="51" t="s">
        <v>45</v>
      </c>
      <c r="O380" s="52">
        <v>1</v>
      </c>
      <c r="P380" s="52">
        <v>1</v>
      </c>
      <c r="Q380" s="52">
        <v>1</v>
      </c>
      <c r="R380" s="52">
        <v>1</v>
      </c>
      <c r="S380" s="53">
        <f>SUM(O380:O380)*M379</f>
        <v>0.15</v>
      </c>
      <c r="T380" s="53">
        <f>SUM(P380:P380)*M379</f>
        <v>0.15</v>
      </c>
      <c r="U380" s="53">
        <f t="shared" si="303"/>
        <v>0.15</v>
      </c>
      <c r="V380" s="53">
        <f>SUM(R380:R380)*M379</f>
        <v>0.15</v>
      </c>
      <c r="W380" s="53">
        <f t="shared" si="283"/>
        <v>0.15</v>
      </c>
      <c r="X380" s="260"/>
      <c r="Y380" s="260"/>
      <c r="Z380" s="260"/>
      <c r="AA380" s="260"/>
      <c r="AB380" s="260"/>
      <c r="AC380" s="79"/>
      <c r="AD380" s="256"/>
      <c r="AE380" s="71"/>
      <c r="AF380" s="257"/>
      <c r="AG380" s="258"/>
      <c r="AH380" s="259"/>
      <c r="AI380" s="95"/>
      <c r="AJ380" s="237"/>
    </row>
    <row r="381" spans="1:36" ht="20.100000000000001" customHeight="1" x14ac:dyDescent="0.2">
      <c r="A381" s="158"/>
      <c r="B381" s="241"/>
      <c r="C381" s="242"/>
      <c r="D381" s="243"/>
      <c r="E381" s="244"/>
      <c r="F381" s="245"/>
      <c r="G381" s="237"/>
      <c r="H381" s="238"/>
      <c r="I381" s="237"/>
      <c r="J381" s="237"/>
      <c r="K381" s="239"/>
      <c r="L381" s="240" t="s">
        <v>483</v>
      </c>
      <c r="M381" s="255">
        <v>0.4</v>
      </c>
      <c r="N381" s="48" t="s">
        <v>41</v>
      </c>
      <c r="O381" s="49">
        <v>0.03</v>
      </c>
      <c r="P381" s="49">
        <v>0.27</v>
      </c>
      <c r="Q381" s="49">
        <v>0.45</v>
      </c>
      <c r="R381" s="49">
        <v>1</v>
      </c>
      <c r="S381" s="50">
        <f>SUM(O381:O381)*M381</f>
        <v>1.2E-2</v>
      </c>
      <c r="T381" s="50">
        <f>SUM(P381:P381)*M381</f>
        <v>0.10800000000000001</v>
      </c>
      <c r="U381" s="50">
        <f t="shared" si="301"/>
        <v>0.18000000000000002</v>
      </c>
      <c r="V381" s="50">
        <f>SUM(R381:R381)*M381</f>
        <v>0.4</v>
      </c>
      <c r="W381" s="50">
        <f t="shared" si="283"/>
        <v>0.4</v>
      </c>
      <c r="X381" s="260"/>
      <c r="Y381" s="260"/>
      <c r="Z381" s="260"/>
      <c r="AA381" s="260"/>
      <c r="AB381" s="260"/>
      <c r="AC381" s="79"/>
      <c r="AD381" s="256"/>
      <c r="AE381" s="71" t="str">
        <f t="shared" ref="AE381" si="315">+IF(Q382&gt;Q381,"SUPERADA",IF(Q382=Q381,"EQUILIBRADA",IF(Q382&lt;Q381,"PARA MEJORAR")))</f>
        <v>PARA MEJORAR</v>
      </c>
      <c r="AF381" s="257"/>
      <c r="AG381" s="258"/>
      <c r="AH381" s="259"/>
      <c r="AI381" s="95"/>
      <c r="AJ381" s="237"/>
    </row>
    <row r="382" spans="1:36" ht="20.100000000000001" customHeight="1" x14ac:dyDescent="0.2">
      <c r="A382" s="158"/>
      <c r="B382" s="241"/>
      <c r="C382" s="242"/>
      <c r="D382" s="243"/>
      <c r="E382" s="244"/>
      <c r="F382" s="245"/>
      <c r="G382" s="237"/>
      <c r="H382" s="238"/>
      <c r="I382" s="237"/>
      <c r="J382" s="237"/>
      <c r="K382" s="239"/>
      <c r="L382" s="240"/>
      <c r="M382" s="255"/>
      <c r="N382" s="51" t="s">
        <v>45</v>
      </c>
      <c r="O382" s="52">
        <v>4.7399999999999998E-2</v>
      </c>
      <c r="P382" s="52">
        <v>0.18559999999999999</v>
      </c>
      <c r="Q382" s="52">
        <v>0.38040000000000002</v>
      </c>
      <c r="R382" s="52">
        <v>0.89239999999999997</v>
      </c>
      <c r="S382" s="53">
        <f>SUM(O382:O382)*M381</f>
        <v>1.8960000000000001E-2</v>
      </c>
      <c r="T382" s="53">
        <f>SUM(P382:P382)*M381</f>
        <v>7.424E-2</v>
      </c>
      <c r="U382" s="53">
        <f t="shared" si="303"/>
        <v>0.15216000000000002</v>
      </c>
      <c r="V382" s="53">
        <f>SUM(R382:R382)*M381</f>
        <v>0.35696</v>
      </c>
      <c r="W382" s="53">
        <f t="shared" si="283"/>
        <v>0.35696</v>
      </c>
      <c r="X382" s="260"/>
      <c r="Y382" s="260"/>
      <c r="Z382" s="260"/>
      <c r="AA382" s="260"/>
      <c r="AB382" s="260"/>
      <c r="AC382" s="79"/>
      <c r="AD382" s="256"/>
      <c r="AE382" s="71"/>
      <c r="AF382" s="257"/>
      <c r="AG382" s="258"/>
      <c r="AH382" s="259"/>
      <c r="AI382" s="95"/>
      <c r="AJ382" s="237"/>
    </row>
    <row r="383" spans="1:36" ht="20.100000000000001" customHeight="1" x14ac:dyDescent="0.2">
      <c r="A383" s="158"/>
      <c r="B383" s="241"/>
      <c r="C383" s="242"/>
      <c r="D383" s="243"/>
      <c r="E383" s="244"/>
      <c r="F383" s="245"/>
      <c r="G383" s="237"/>
      <c r="H383" s="238"/>
      <c r="I383" s="237"/>
      <c r="J383" s="237"/>
      <c r="K383" s="239"/>
      <c r="L383" s="240" t="s">
        <v>484</v>
      </c>
      <c r="M383" s="255">
        <v>0.15</v>
      </c>
      <c r="N383" s="48" t="s">
        <v>41</v>
      </c>
      <c r="O383" s="49">
        <v>0.05</v>
      </c>
      <c r="P383" s="49">
        <v>0.25</v>
      </c>
      <c r="Q383" s="49">
        <v>0.45</v>
      </c>
      <c r="R383" s="49">
        <v>1</v>
      </c>
      <c r="S383" s="50">
        <f>SUM(O383:O383)*M383</f>
        <v>7.4999999999999997E-3</v>
      </c>
      <c r="T383" s="50">
        <f>SUM(P383:P383)*M383</f>
        <v>3.7499999999999999E-2</v>
      </c>
      <c r="U383" s="50">
        <f t="shared" si="301"/>
        <v>6.7500000000000004E-2</v>
      </c>
      <c r="V383" s="50">
        <f>SUM(R383:R383)*M383</f>
        <v>0.15</v>
      </c>
      <c r="W383" s="50">
        <f t="shared" si="283"/>
        <v>0.15</v>
      </c>
      <c r="X383" s="260"/>
      <c r="Y383" s="260"/>
      <c r="Z383" s="260"/>
      <c r="AA383" s="260"/>
      <c r="AB383" s="260"/>
      <c r="AC383" s="79"/>
      <c r="AD383" s="256"/>
      <c r="AE383" s="71" t="str">
        <f t="shared" ref="AE383" si="316">+IF(Q384&gt;Q383,"SUPERADA",IF(Q384=Q383,"EQUILIBRADA",IF(Q384&lt;Q383,"PARA MEJORAR")))</f>
        <v>EQUILIBRADA</v>
      </c>
      <c r="AF383" s="257"/>
      <c r="AG383" s="258"/>
      <c r="AH383" s="259"/>
      <c r="AI383" s="95"/>
      <c r="AJ383" s="237"/>
    </row>
    <row r="384" spans="1:36" ht="20.100000000000001" customHeight="1" x14ac:dyDescent="0.2">
      <c r="A384" s="158"/>
      <c r="B384" s="241"/>
      <c r="C384" s="242"/>
      <c r="D384" s="243"/>
      <c r="E384" s="244"/>
      <c r="F384" s="245"/>
      <c r="G384" s="237"/>
      <c r="H384" s="238"/>
      <c r="I384" s="237"/>
      <c r="J384" s="237"/>
      <c r="K384" s="239"/>
      <c r="L384" s="240"/>
      <c r="M384" s="255"/>
      <c r="N384" s="51" t="s">
        <v>45</v>
      </c>
      <c r="O384" s="52">
        <v>0.05</v>
      </c>
      <c r="P384" s="52">
        <v>0.25</v>
      </c>
      <c r="Q384" s="52">
        <v>0.45</v>
      </c>
      <c r="R384" s="52">
        <v>1</v>
      </c>
      <c r="S384" s="53">
        <f>SUM(O384:O384)*M383</f>
        <v>7.4999999999999997E-3</v>
      </c>
      <c r="T384" s="53">
        <f>SUM(P384:P384)*M383</f>
        <v>3.7499999999999999E-2</v>
      </c>
      <c r="U384" s="53">
        <f t="shared" si="303"/>
        <v>6.7500000000000004E-2</v>
      </c>
      <c r="V384" s="53">
        <f>SUM(R384:R384)*M383</f>
        <v>0.15</v>
      </c>
      <c r="W384" s="53">
        <f t="shared" si="283"/>
        <v>0.15</v>
      </c>
      <c r="X384" s="260"/>
      <c r="Y384" s="260"/>
      <c r="Z384" s="260"/>
      <c r="AA384" s="260"/>
      <c r="AB384" s="260"/>
      <c r="AC384" s="79"/>
      <c r="AD384" s="256"/>
      <c r="AE384" s="71"/>
      <c r="AF384" s="257"/>
      <c r="AG384" s="258"/>
      <c r="AH384" s="259"/>
      <c r="AI384" s="95"/>
      <c r="AJ384" s="237"/>
    </row>
    <row r="385" spans="1:36" ht="20.100000000000001" customHeight="1" x14ac:dyDescent="0.2">
      <c r="A385" s="158"/>
      <c r="B385" s="241"/>
      <c r="C385" s="242"/>
      <c r="D385" s="243"/>
      <c r="E385" s="244"/>
      <c r="F385" s="245"/>
      <c r="G385" s="237"/>
      <c r="H385" s="238"/>
      <c r="I385" s="237"/>
      <c r="J385" s="237"/>
      <c r="K385" s="239"/>
      <c r="L385" s="240" t="s">
        <v>485</v>
      </c>
      <c r="M385" s="255">
        <v>0.15</v>
      </c>
      <c r="N385" s="48" t="s">
        <v>41</v>
      </c>
      <c r="O385" s="49">
        <v>0</v>
      </c>
      <c r="P385" s="49">
        <v>0.2</v>
      </c>
      <c r="Q385" s="49">
        <v>0.45</v>
      </c>
      <c r="R385" s="49">
        <v>1</v>
      </c>
      <c r="S385" s="50">
        <f>SUM(O385:O385)*M385</f>
        <v>0</v>
      </c>
      <c r="T385" s="50">
        <f>SUM(P385:P385)*M385</f>
        <v>0.03</v>
      </c>
      <c r="U385" s="50">
        <f t="shared" si="301"/>
        <v>6.7500000000000004E-2</v>
      </c>
      <c r="V385" s="50">
        <f>SUM(R385:R385)*M385</f>
        <v>0.15</v>
      </c>
      <c r="W385" s="50">
        <f t="shared" si="283"/>
        <v>0.15</v>
      </c>
      <c r="X385" s="260"/>
      <c r="Y385" s="260"/>
      <c r="Z385" s="260"/>
      <c r="AA385" s="260"/>
      <c r="AB385" s="260"/>
      <c r="AC385" s="79"/>
      <c r="AD385" s="256"/>
      <c r="AE385" s="71" t="str">
        <f t="shared" ref="AE385" si="317">+IF(Q386&gt;Q385,"SUPERADA",IF(Q386=Q385,"EQUILIBRADA",IF(Q386&lt;Q385,"PARA MEJORAR")))</f>
        <v>PARA MEJORAR</v>
      </c>
      <c r="AF385" s="257"/>
      <c r="AG385" s="258"/>
      <c r="AH385" s="259"/>
      <c r="AI385" s="95"/>
      <c r="AJ385" s="237"/>
    </row>
    <row r="386" spans="1:36" ht="20.100000000000001" customHeight="1" x14ac:dyDescent="0.2">
      <c r="A386" s="158"/>
      <c r="B386" s="241"/>
      <c r="C386" s="242"/>
      <c r="D386" s="243"/>
      <c r="E386" s="244"/>
      <c r="F386" s="245"/>
      <c r="G386" s="237"/>
      <c r="H386" s="238"/>
      <c r="I386" s="237"/>
      <c r="J386" s="237"/>
      <c r="K386" s="239"/>
      <c r="L386" s="240"/>
      <c r="M386" s="255"/>
      <c r="N386" s="51" t="s">
        <v>45</v>
      </c>
      <c r="O386" s="52">
        <v>0</v>
      </c>
      <c r="P386" s="52">
        <v>0.2</v>
      </c>
      <c r="Q386" s="52">
        <v>0.4</v>
      </c>
      <c r="R386" s="52">
        <v>1</v>
      </c>
      <c r="S386" s="53">
        <f>SUM(O386:O386)*M385</f>
        <v>0</v>
      </c>
      <c r="T386" s="53">
        <f>SUM(P386:P386)*M385</f>
        <v>0.03</v>
      </c>
      <c r="U386" s="53">
        <f t="shared" si="303"/>
        <v>0.06</v>
      </c>
      <c r="V386" s="53">
        <f>SUM(R386:R386)*M385</f>
        <v>0.15</v>
      </c>
      <c r="W386" s="53">
        <f t="shared" si="283"/>
        <v>0.15</v>
      </c>
      <c r="X386" s="260"/>
      <c r="Y386" s="260"/>
      <c r="Z386" s="260"/>
      <c r="AA386" s="260"/>
      <c r="AB386" s="260"/>
      <c r="AC386" s="79"/>
      <c r="AD386" s="256"/>
      <c r="AE386" s="71"/>
      <c r="AF386" s="257"/>
      <c r="AG386" s="258"/>
      <c r="AH386" s="259"/>
      <c r="AI386" s="95"/>
      <c r="AJ386" s="237"/>
    </row>
    <row r="387" spans="1:36" ht="20.100000000000001" customHeight="1" x14ac:dyDescent="0.2">
      <c r="A387" s="158"/>
      <c r="B387" s="241"/>
      <c r="C387" s="242"/>
      <c r="D387" s="243"/>
      <c r="E387" s="244"/>
      <c r="F387" s="245"/>
      <c r="G387" s="237" t="s">
        <v>486</v>
      </c>
      <c r="H387" s="238">
        <v>57</v>
      </c>
      <c r="I387" s="241" t="s">
        <v>487</v>
      </c>
      <c r="J387" s="241" t="s">
        <v>488</v>
      </c>
      <c r="K387" s="59">
        <f>+AA387</f>
        <v>1</v>
      </c>
      <c r="L387" s="240" t="s">
        <v>489</v>
      </c>
      <c r="M387" s="255">
        <v>0.2</v>
      </c>
      <c r="N387" s="48" t="s">
        <v>41</v>
      </c>
      <c r="O387" s="49">
        <v>1</v>
      </c>
      <c r="P387" s="49">
        <v>1</v>
      </c>
      <c r="Q387" s="49">
        <v>1</v>
      </c>
      <c r="R387" s="49">
        <v>1</v>
      </c>
      <c r="S387" s="50">
        <f>SUM(O387:O387)*M387</f>
        <v>0.2</v>
      </c>
      <c r="T387" s="50">
        <f>SUM(P387:P387)*M387</f>
        <v>0.2</v>
      </c>
      <c r="U387" s="50">
        <f t="shared" si="301"/>
        <v>0.2</v>
      </c>
      <c r="V387" s="50">
        <f>SUM(R387:R387)*M387</f>
        <v>0.2</v>
      </c>
      <c r="W387" s="50">
        <f t="shared" si="283"/>
        <v>0.2</v>
      </c>
      <c r="X387" s="260">
        <f>+S388+S390+S392+S394+S396</f>
        <v>0.38383999999999996</v>
      </c>
      <c r="Y387" s="260">
        <f>+T388+T390+T392+T394+T396</f>
        <v>0.69399999999999995</v>
      </c>
      <c r="Z387" s="260">
        <f>+U388+U390+U392+U394+U396</f>
        <v>0.84400000000000008</v>
      </c>
      <c r="AA387" s="260">
        <f>+V388+V390+V392+V394+V396</f>
        <v>1</v>
      </c>
      <c r="AB387" s="260">
        <f>MAX(X387:AA396)</f>
        <v>1</v>
      </c>
      <c r="AC387" s="79"/>
      <c r="AD387" s="256" t="s">
        <v>490</v>
      </c>
      <c r="AE387" s="71" t="str">
        <f t="shared" ref="AE387" si="318">+IF(Q388&gt;Q387,"SUPERADA",IF(Q388=Q387,"EQUILIBRADA",IF(Q388&lt;Q387,"PARA MEJORAR")))</f>
        <v>EQUILIBRADA</v>
      </c>
      <c r="AF387" s="257" t="str">
        <f>IF(COUNTIF(AE387:AE396,"PARA MEJORAR")&gt;1,"PARA MEJORAR","BIEN")</f>
        <v>BIEN</v>
      </c>
      <c r="AG387" s="258"/>
      <c r="AH387" s="259"/>
      <c r="AI387" s="95"/>
      <c r="AJ387" s="237"/>
    </row>
    <row r="388" spans="1:36" ht="20.100000000000001" customHeight="1" x14ac:dyDescent="0.2">
      <c r="A388" s="158"/>
      <c r="B388" s="241"/>
      <c r="C388" s="242"/>
      <c r="D388" s="243"/>
      <c r="E388" s="244"/>
      <c r="F388" s="245"/>
      <c r="G388" s="237"/>
      <c r="H388" s="238"/>
      <c r="I388" s="241"/>
      <c r="J388" s="241"/>
      <c r="K388" s="60"/>
      <c r="L388" s="240"/>
      <c r="M388" s="255"/>
      <c r="N388" s="51" t="s">
        <v>45</v>
      </c>
      <c r="O388" s="52">
        <v>1</v>
      </c>
      <c r="P388" s="52">
        <v>1</v>
      </c>
      <c r="Q388" s="52">
        <v>1</v>
      </c>
      <c r="R388" s="52">
        <v>1</v>
      </c>
      <c r="S388" s="53">
        <f>SUM(O388:O388)*M387</f>
        <v>0.2</v>
      </c>
      <c r="T388" s="53">
        <f>SUM(P388:P388)*M387</f>
        <v>0.2</v>
      </c>
      <c r="U388" s="53">
        <f t="shared" si="303"/>
        <v>0.2</v>
      </c>
      <c r="V388" s="53">
        <f>SUM(R388:R388)*M387</f>
        <v>0.2</v>
      </c>
      <c r="W388" s="53">
        <f t="shared" si="283"/>
        <v>0.2</v>
      </c>
      <c r="X388" s="260"/>
      <c r="Y388" s="260"/>
      <c r="Z388" s="260"/>
      <c r="AA388" s="260"/>
      <c r="AB388" s="260"/>
      <c r="AC388" s="79"/>
      <c r="AD388" s="256"/>
      <c r="AE388" s="71"/>
      <c r="AF388" s="257"/>
      <c r="AG388" s="258"/>
      <c r="AH388" s="259"/>
      <c r="AI388" s="95"/>
      <c r="AJ388" s="237"/>
    </row>
    <row r="389" spans="1:36" ht="20.100000000000001" customHeight="1" x14ac:dyDescent="0.2">
      <c r="A389" s="158"/>
      <c r="B389" s="241"/>
      <c r="C389" s="242"/>
      <c r="D389" s="243"/>
      <c r="E389" s="244"/>
      <c r="F389" s="245"/>
      <c r="G389" s="237"/>
      <c r="H389" s="238"/>
      <c r="I389" s="241"/>
      <c r="J389" s="241"/>
      <c r="K389" s="60"/>
      <c r="L389" s="240" t="s">
        <v>491</v>
      </c>
      <c r="M389" s="255">
        <v>0.3</v>
      </c>
      <c r="N389" s="48" t="s">
        <v>41</v>
      </c>
      <c r="O389" s="49">
        <v>0.2</v>
      </c>
      <c r="P389" s="49">
        <v>0.5</v>
      </c>
      <c r="Q389" s="49">
        <v>0.8</v>
      </c>
      <c r="R389" s="49">
        <v>1</v>
      </c>
      <c r="S389" s="50">
        <f>SUM(O389:O389)*M389</f>
        <v>0.06</v>
      </c>
      <c r="T389" s="50">
        <f>SUM(P389:P389)*M389</f>
        <v>0.15</v>
      </c>
      <c r="U389" s="50">
        <f t="shared" si="301"/>
        <v>0.24</v>
      </c>
      <c r="V389" s="50">
        <f>SUM(R389:R389)*M389</f>
        <v>0.3</v>
      </c>
      <c r="W389" s="50">
        <f t="shared" ref="W389:W452" si="319">MAX(S389:V389)</f>
        <v>0.3</v>
      </c>
      <c r="X389" s="260"/>
      <c r="Y389" s="260"/>
      <c r="Z389" s="260"/>
      <c r="AA389" s="260"/>
      <c r="AB389" s="260"/>
      <c r="AC389" s="79"/>
      <c r="AD389" s="256"/>
      <c r="AE389" s="71" t="str">
        <f t="shared" ref="AE389" si="320">+IF(Q390&gt;Q389,"SUPERADA",IF(Q390=Q389,"EQUILIBRADA",IF(Q390&lt;Q389,"PARA MEJORAR")))</f>
        <v>SUPERADA</v>
      </c>
      <c r="AF389" s="257"/>
      <c r="AG389" s="258"/>
      <c r="AH389" s="259"/>
      <c r="AI389" s="95"/>
      <c r="AJ389" s="237"/>
    </row>
    <row r="390" spans="1:36" ht="20.100000000000001" customHeight="1" x14ac:dyDescent="0.2">
      <c r="A390" s="158"/>
      <c r="B390" s="241"/>
      <c r="C390" s="242"/>
      <c r="D390" s="243"/>
      <c r="E390" s="244"/>
      <c r="F390" s="245"/>
      <c r="G390" s="237"/>
      <c r="H390" s="238"/>
      <c r="I390" s="241"/>
      <c r="J390" s="241"/>
      <c r="K390" s="60"/>
      <c r="L390" s="240"/>
      <c r="M390" s="255"/>
      <c r="N390" s="51" t="s">
        <v>45</v>
      </c>
      <c r="O390" s="52">
        <v>0.31280000000000002</v>
      </c>
      <c r="P390" s="52">
        <v>0.98</v>
      </c>
      <c r="Q390" s="52">
        <v>0.98</v>
      </c>
      <c r="R390" s="52">
        <v>1</v>
      </c>
      <c r="S390" s="53">
        <f>SUM(O390:O390)*M389</f>
        <v>9.3840000000000007E-2</v>
      </c>
      <c r="T390" s="53">
        <f>SUM(P390:P390)*M389</f>
        <v>0.29399999999999998</v>
      </c>
      <c r="U390" s="53">
        <f t="shared" si="303"/>
        <v>0.29399999999999998</v>
      </c>
      <c r="V390" s="53">
        <f>SUM(R390:R390)*M389</f>
        <v>0.3</v>
      </c>
      <c r="W390" s="53">
        <f t="shared" si="319"/>
        <v>0.3</v>
      </c>
      <c r="X390" s="260"/>
      <c r="Y390" s="260"/>
      <c r="Z390" s="260"/>
      <c r="AA390" s="260"/>
      <c r="AB390" s="260"/>
      <c r="AC390" s="79"/>
      <c r="AD390" s="256"/>
      <c r="AE390" s="71"/>
      <c r="AF390" s="257"/>
      <c r="AG390" s="258"/>
      <c r="AH390" s="259"/>
      <c r="AI390" s="95"/>
      <c r="AJ390" s="237"/>
    </row>
    <row r="391" spans="1:36" ht="20.100000000000001" customHeight="1" x14ac:dyDescent="0.2">
      <c r="A391" s="158"/>
      <c r="B391" s="241"/>
      <c r="C391" s="242"/>
      <c r="D391" s="243"/>
      <c r="E391" s="244"/>
      <c r="F391" s="245"/>
      <c r="G391" s="237"/>
      <c r="H391" s="238"/>
      <c r="I391" s="241"/>
      <c r="J391" s="241"/>
      <c r="K391" s="60"/>
      <c r="L391" s="240" t="s">
        <v>492</v>
      </c>
      <c r="M391" s="255">
        <v>0.1</v>
      </c>
      <c r="N391" s="48" t="s">
        <v>41</v>
      </c>
      <c r="O391" s="49">
        <v>0.1</v>
      </c>
      <c r="P391" s="49">
        <v>0.4</v>
      </c>
      <c r="Q391" s="49">
        <v>0.8</v>
      </c>
      <c r="R391" s="49">
        <v>1</v>
      </c>
      <c r="S391" s="50">
        <f>SUM(O391:O391)*M391</f>
        <v>1.0000000000000002E-2</v>
      </c>
      <c r="T391" s="50">
        <f>SUM(P391:P391)*M391</f>
        <v>4.0000000000000008E-2</v>
      </c>
      <c r="U391" s="50">
        <f t="shared" si="301"/>
        <v>8.0000000000000016E-2</v>
      </c>
      <c r="V391" s="50">
        <f>SUM(R391:R391)*M391</f>
        <v>0.1</v>
      </c>
      <c r="W391" s="50">
        <f t="shared" si="319"/>
        <v>0.1</v>
      </c>
      <c r="X391" s="260"/>
      <c r="Y391" s="260"/>
      <c r="Z391" s="260"/>
      <c r="AA391" s="260"/>
      <c r="AB391" s="260"/>
      <c r="AC391" s="79"/>
      <c r="AD391" s="256"/>
      <c r="AE391" s="71" t="str">
        <f t="shared" ref="AE391" si="321">+IF(Q392&gt;Q391,"SUPERADA",IF(Q392=Q391,"EQUILIBRADA",IF(Q392&lt;Q391,"PARA MEJORAR")))</f>
        <v>EQUILIBRADA</v>
      </c>
      <c r="AF391" s="257"/>
      <c r="AG391" s="258"/>
      <c r="AH391" s="259"/>
      <c r="AI391" s="95"/>
      <c r="AJ391" s="237"/>
    </row>
    <row r="392" spans="1:36" ht="20.100000000000001" customHeight="1" x14ac:dyDescent="0.2">
      <c r="A392" s="158"/>
      <c r="B392" s="241"/>
      <c r="C392" s="242"/>
      <c r="D392" s="243"/>
      <c r="E392" s="244"/>
      <c r="F392" s="245"/>
      <c r="G392" s="237"/>
      <c r="H392" s="238"/>
      <c r="I392" s="241"/>
      <c r="J392" s="241"/>
      <c r="K392" s="60"/>
      <c r="L392" s="240"/>
      <c r="M392" s="255"/>
      <c r="N392" s="51" t="s">
        <v>45</v>
      </c>
      <c r="O392" s="52">
        <v>0.1</v>
      </c>
      <c r="P392" s="52">
        <v>0.4</v>
      </c>
      <c r="Q392" s="52">
        <v>0.8</v>
      </c>
      <c r="R392" s="52">
        <v>1</v>
      </c>
      <c r="S392" s="53">
        <f>SUM(O392:O392)*M391</f>
        <v>1.0000000000000002E-2</v>
      </c>
      <c r="T392" s="53">
        <f>SUM(P392:P392)*M391</f>
        <v>4.0000000000000008E-2</v>
      </c>
      <c r="U392" s="53">
        <f t="shared" si="303"/>
        <v>8.0000000000000016E-2</v>
      </c>
      <c r="V392" s="53">
        <f>SUM(R392:R392)*M391</f>
        <v>0.1</v>
      </c>
      <c r="W392" s="53">
        <f t="shared" si="319"/>
        <v>0.1</v>
      </c>
      <c r="X392" s="260"/>
      <c r="Y392" s="260"/>
      <c r="Z392" s="260"/>
      <c r="AA392" s="260"/>
      <c r="AB392" s="260"/>
      <c r="AC392" s="79"/>
      <c r="AD392" s="256"/>
      <c r="AE392" s="71"/>
      <c r="AF392" s="257"/>
      <c r="AG392" s="258"/>
      <c r="AH392" s="259"/>
      <c r="AI392" s="95"/>
      <c r="AJ392" s="237"/>
    </row>
    <row r="393" spans="1:36" ht="20.100000000000001" customHeight="1" x14ac:dyDescent="0.2">
      <c r="A393" s="158"/>
      <c r="B393" s="241"/>
      <c r="C393" s="242"/>
      <c r="D393" s="243"/>
      <c r="E393" s="244"/>
      <c r="F393" s="245"/>
      <c r="G393" s="237"/>
      <c r="H393" s="238"/>
      <c r="I393" s="241" t="s">
        <v>493</v>
      </c>
      <c r="J393" s="241" t="s">
        <v>494</v>
      </c>
      <c r="K393" s="60"/>
      <c r="L393" s="240" t="s">
        <v>495</v>
      </c>
      <c r="M393" s="255">
        <v>0.2</v>
      </c>
      <c r="N393" s="48" t="s">
        <v>41</v>
      </c>
      <c r="O393" s="49">
        <v>0.25</v>
      </c>
      <c r="P393" s="49">
        <v>0.5</v>
      </c>
      <c r="Q393" s="49">
        <v>0.75</v>
      </c>
      <c r="R393" s="49">
        <v>1</v>
      </c>
      <c r="S393" s="50">
        <f>SUM(O393:O393)*M393</f>
        <v>0.05</v>
      </c>
      <c r="T393" s="50">
        <f>SUM(P393:P393)*M393</f>
        <v>0.1</v>
      </c>
      <c r="U393" s="50">
        <f t="shared" si="301"/>
        <v>0.15000000000000002</v>
      </c>
      <c r="V393" s="50">
        <f>SUM(R393:R393)*M393</f>
        <v>0.2</v>
      </c>
      <c r="W393" s="50">
        <f t="shared" si="319"/>
        <v>0.2</v>
      </c>
      <c r="X393" s="260"/>
      <c r="Y393" s="260"/>
      <c r="Z393" s="260"/>
      <c r="AA393" s="260"/>
      <c r="AB393" s="260"/>
      <c r="AC393" s="79"/>
      <c r="AD393" s="256"/>
      <c r="AE393" s="71" t="str">
        <f t="shared" ref="AE393" si="322">+IF(Q394&gt;Q393,"SUPERADA",IF(Q394=Q393,"EQUILIBRADA",IF(Q394&lt;Q393,"PARA MEJORAR")))</f>
        <v>EQUILIBRADA</v>
      </c>
      <c r="AF393" s="257"/>
      <c r="AG393" s="258"/>
      <c r="AH393" s="259"/>
      <c r="AI393" s="95"/>
      <c r="AJ393" s="237"/>
    </row>
    <row r="394" spans="1:36" ht="20.100000000000001" customHeight="1" x14ac:dyDescent="0.2">
      <c r="A394" s="158"/>
      <c r="B394" s="241"/>
      <c r="C394" s="242"/>
      <c r="D394" s="243"/>
      <c r="E394" s="244"/>
      <c r="F394" s="245"/>
      <c r="G394" s="237"/>
      <c r="H394" s="238"/>
      <c r="I394" s="241"/>
      <c r="J394" s="241"/>
      <c r="K394" s="60"/>
      <c r="L394" s="240"/>
      <c r="M394" s="255"/>
      <c r="N394" s="51" t="s">
        <v>45</v>
      </c>
      <c r="O394" s="52">
        <v>0.25</v>
      </c>
      <c r="P394" s="52">
        <v>0.5</v>
      </c>
      <c r="Q394" s="52">
        <v>0.75</v>
      </c>
      <c r="R394" s="52">
        <v>1</v>
      </c>
      <c r="S394" s="53">
        <f>SUM(O394:O394)*M393</f>
        <v>0.05</v>
      </c>
      <c r="T394" s="53">
        <f>SUM(P394:P394)*M393</f>
        <v>0.1</v>
      </c>
      <c r="U394" s="53">
        <f t="shared" si="303"/>
        <v>0.15000000000000002</v>
      </c>
      <c r="V394" s="53">
        <f>SUM(R394:R394)*M393</f>
        <v>0.2</v>
      </c>
      <c r="W394" s="53">
        <f t="shared" si="319"/>
        <v>0.2</v>
      </c>
      <c r="X394" s="260"/>
      <c r="Y394" s="260"/>
      <c r="Z394" s="260"/>
      <c r="AA394" s="260"/>
      <c r="AB394" s="260"/>
      <c r="AC394" s="79"/>
      <c r="AD394" s="256"/>
      <c r="AE394" s="71"/>
      <c r="AF394" s="257"/>
      <c r="AG394" s="258"/>
      <c r="AH394" s="259"/>
      <c r="AI394" s="95"/>
      <c r="AJ394" s="237"/>
    </row>
    <row r="395" spans="1:36" ht="20.100000000000001" customHeight="1" x14ac:dyDescent="0.2">
      <c r="A395" s="158"/>
      <c r="B395" s="241"/>
      <c r="C395" s="242"/>
      <c r="D395" s="243"/>
      <c r="E395" s="244"/>
      <c r="F395" s="245"/>
      <c r="G395" s="237"/>
      <c r="H395" s="238"/>
      <c r="I395" s="241"/>
      <c r="J395" s="241"/>
      <c r="K395" s="60"/>
      <c r="L395" s="240" t="s">
        <v>496</v>
      </c>
      <c r="M395" s="255">
        <v>0.2</v>
      </c>
      <c r="N395" s="48" t="s">
        <v>41</v>
      </c>
      <c r="O395" s="49">
        <v>0.15</v>
      </c>
      <c r="P395" s="49">
        <v>0.3</v>
      </c>
      <c r="Q395" s="49">
        <v>0.6</v>
      </c>
      <c r="R395" s="49">
        <v>1</v>
      </c>
      <c r="S395" s="50">
        <f>SUM(O395:O395)*M395</f>
        <v>0.03</v>
      </c>
      <c r="T395" s="50">
        <f>SUM(P395:P395)*M395</f>
        <v>0.06</v>
      </c>
      <c r="U395" s="50">
        <f t="shared" si="301"/>
        <v>0.12</v>
      </c>
      <c r="V395" s="50">
        <f>SUM(R395:R395)*M395</f>
        <v>0.2</v>
      </c>
      <c r="W395" s="50">
        <f t="shared" si="319"/>
        <v>0.2</v>
      </c>
      <c r="X395" s="260"/>
      <c r="Y395" s="260"/>
      <c r="Z395" s="260"/>
      <c r="AA395" s="260"/>
      <c r="AB395" s="260"/>
      <c r="AC395" s="79"/>
      <c r="AD395" s="256"/>
      <c r="AE395" s="71" t="str">
        <f t="shared" ref="AE395" si="323">+IF(Q396&gt;Q395,"SUPERADA",IF(Q396=Q395,"EQUILIBRADA",IF(Q396&lt;Q395,"PARA MEJORAR")))</f>
        <v>EQUILIBRADA</v>
      </c>
      <c r="AF395" s="257"/>
      <c r="AG395" s="258"/>
      <c r="AH395" s="259"/>
      <c r="AI395" s="95"/>
      <c r="AJ395" s="237"/>
    </row>
    <row r="396" spans="1:36" ht="20.100000000000001" customHeight="1" x14ac:dyDescent="0.2">
      <c r="A396" s="158"/>
      <c r="B396" s="241"/>
      <c r="C396" s="242"/>
      <c r="D396" s="243"/>
      <c r="E396" s="244"/>
      <c r="F396" s="245"/>
      <c r="G396" s="237"/>
      <c r="H396" s="238"/>
      <c r="I396" s="241"/>
      <c r="J396" s="241"/>
      <c r="K396" s="61"/>
      <c r="L396" s="240"/>
      <c r="M396" s="255"/>
      <c r="N396" s="51" t="s">
        <v>45</v>
      </c>
      <c r="O396" s="52">
        <v>0.15</v>
      </c>
      <c r="P396" s="52">
        <v>0.3</v>
      </c>
      <c r="Q396" s="52">
        <v>0.6</v>
      </c>
      <c r="R396" s="52">
        <v>1</v>
      </c>
      <c r="S396" s="53">
        <f>SUM(O396:O396)*M395</f>
        <v>0.03</v>
      </c>
      <c r="T396" s="53">
        <f>SUM(P396:P396)*M395</f>
        <v>0.06</v>
      </c>
      <c r="U396" s="53">
        <f t="shared" si="303"/>
        <v>0.12</v>
      </c>
      <c r="V396" s="53">
        <f>SUM(R396:R396)*M395</f>
        <v>0.2</v>
      </c>
      <c r="W396" s="53">
        <f t="shared" si="319"/>
        <v>0.2</v>
      </c>
      <c r="X396" s="260"/>
      <c r="Y396" s="260"/>
      <c r="Z396" s="260"/>
      <c r="AA396" s="260"/>
      <c r="AB396" s="260"/>
      <c r="AC396" s="79"/>
      <c r="AD396" s="256"/>
      <c r="AE396" s="71"/>
      <c r="AF396" s="257"/>
      <c r="AG396" s="258"/>
      <c r="AH396" s="259"/>
      <c r="AI396" s="95"/>
      <c r="AJ396" s="237"/>
    </row>
    <row r="397" spans="1:36" ht="20.100000000000001" customHeight="1" x14ac:dyDescent="0.2">
      <c r="A397" s="158"/>
      <c r="B397" s="241"/>
      <c r="C397" s="242"/>
      <c r="D397" s="243"/>
      <c r="E397" s="244"/>
      <c r="F397" s="245"/>
      <c r="G397" s="237" t="s">
        <v>497</v>
      </c>
      <c r="H397" s="248">
        <v>58</v>
      </c>
      <c r="I397" s="237" t="s">
        <v>498</v>
      </c>
      <c r="J397" s="237" t="s">
        <v>499</v>
      </c>
      <c r="K397" s="249">
        <f>+AA397</f>
        <v>1</v>
      </c>
      <c r="L397" s="252" t="s">
        <v>500</v>
      </c>
      <c r="M397" s="255">
        <v>0.3</v>
      </c>
      <c r="N397" s="48" t="s">
        <v>41</v>
      </c>
      <c r="O397" s="49">
        <v>0</v>
      </c>
      <c r="P397" s="49">
        <v>1</v>
      </c>
      <c r="Q397" s="49">
        <v>1</v>
      </c>
      <c r="R397" s="49">
        <v>1</v>
      </c>
      <c r="S397" s="50">
        <f>SUM(O397:O397)*M397</f>
        <v>0</v>
      </c>
      <c r="T397" s="50">
        <f>SUM(P397:P397)*M397</f>
        <v>0.3</v>
      </c>
      <c r="U397" s="50">
        <f t="shared" si="301"/>
        <v>0.3</v>
      </c>
      <c r="V397" s="50">
        <f>SUM(R397:R397)*M397</f>
        <v>0.3</v>
      </c>
      <c r="W397" s="50">
        <f t="shared" si="319"/>
        <v>0.3</v>
      </c>
      <c r="X397" s="260">
        <f>+S398+S400+S402</f>
        <v>0.05</v>
      </c>
      <c r="Y397" s="260">
        <f>+T398+T400+T402</f>
        <v>0.5</v>
      </c>
      <c r="Z397" s="260">
        <f>+U398+U400+U402</f>
        <v>0.75</v>
      </c>
      <c r="AA397" s="260">
        <f>+V398+V400+V402</f>
        <v>1</v>
      </c>
      <c r="AB397" s="260">
        <f>MAX(X397:AA402)</f>
        <v>1</v>
      </c>
      <c r="AC397" s="79"/>
      <c r="AD397" s="256"/>
      <c r="AE397" s="71" t="str">
        <f t="shared" ref="AE397" si="324">+IF(Q398&gt;Q397,"SUPERADA",IF(Q398=Q397,"EQUILIBRADA",IF(Q398&lt;Q397,"PARA MEJORAR")))</f>
        <v>EQUILIBRADA</v>
      </c>
      <c r="AF397" s="257" t="str">
        <f>IF(COUNTIF(AE397:AE402,"PARA MEJORAR")&gt;1,"PARA MEJORAR","BIEN")</f>
        <v>BIEN</v>
      </c>
      <c r="AG397" s="258"/>
      <c r="AH397" s="259"/>
      <c r="AI397" s="95"/>
      <c r="AJ397" s="237"/>
    </row>
    <row r="398" spans="1:36" ht="20.100000000000001" customHeight="1" x14ac:dyDescent="0.2">
      <c r="A398" s="158"/>
      <c r="B398" s="241"/>
      <c r="C398" s="242"/>
      <c r="D398" s="243"/>
      <c r="E398" s="244"/>
      <c r="F398" s="245"/>
      <c r="G398" s="237"/>
      <c r="H398" s="248"/>
      <c r="I398" s="237"/>
      <c r="J398" s="237"/>
      <c r="K398" s="237"/>
      <c r="L398" s="252"/>
      <c r="M398" s="255"/>
      <c r="N398" s="51" t="s">
        <v>45</v>
      </c>
      <c r="O398" s="52">
        <v>0</v>
      </c>
      <c r="P398" s="52">
        <v>1</v>
      </c>
      <c r="Q398" s="52">
        <v>1</v>
      </c>
      <c r="R398" s="52">
        <v>1</v>
      </c>
      <c r="S398" s="53">
        <f>SUM(O398:O398)*M397</f>
        <v>0</v>
      </c>
      <c r="T398" s="53">
        <f>SUM(P398:P398)*M397</f>
        <v>0.3</v>
      </c>
      <c r="U398" s="53">
        <f t="shared" si="303"/>
        <v>0.3</v>
      </c>
      <c r="V398" s="53">
        <f>SUM(R398:R398)*M397</f>
        <v>0.3</v>
      </c>
      <c r="W398" s="53">
        <f t="shared" si="319"/>
        <v>0.3</v>
      </c>
      <c r="X398" s="260"/>
      <c r="Y398" s="260"/>
      <c r="Z398" s="260"/>
      <c r="AA398" s="260"/>
      <c r="AB398" s="260"/>
      <c r="AC398" s="79"/>
      <c r="AD398" s="256"/>
      <c r="AE398" s="71"/>
      <c r="AF398" s="257"/>
      <c r="AG398" s="258"/>
      <c r="AH398" s="259"/>
      <c r="AI398" s="95"/>
      <c r="AJ398" s="237"/>
    </row>
    <row r="399" spans="1:36" ht="20.100000000000001" customHeight="1" x14ac:dyDescent="0.2">
      <c r="A399" s="158"/>
      <c r="B399" s="241"/>
      <c r="C399" s="242"/>
      <c r="D399" s="243"/>
      <c r="E399" s="244"/>
      <c r="F399" s="245"/>
      <c r="G399" s="237"/>
      <c r="H399" s="248"/>
      <c r="I399" s="237"/>
      <c r="J399" s="237"/>
      <c r="K399" s="237"/>
      <c r="L399" s="252" t="s">
        <v>501</v>
      </c>
      <c r="M399" s="255">
        <v>0.5</v>
      </c>
      <c r="N399" s="48" t="s">
        <v>41</v>
      </c>
      <c r="O399" s="49">
        <v>0</v>
      </c>
      <c r="P399" s="49">
        <v>0.2</v>
      </c>
      <c r="Q399" s="49">
        <v>0.6</v>
      </c>
      <c r="R399" s="49">
        <v>1</v>
      </c>
      <c r="S399" s="50">
        <f>SUM(O399:O399)*M399</f>
        <v>0</v>
      </c>
      <c r="T399" s="50">
        <f>SUM(P399:P399)*M399</f>
        <v>0.1</v>
      </c>
      <c r="U399" s="50">
        <f t="shared" si="301"/>
        <v>0.3</v>
      </c>
      <c r="V399" s="50">
        <f>SUM(R399:R399)*M399</f>
        <v>0.5</v>
      </c>
      <c r="W399" s="50">
        <f t="shared" si="319"/>
        <v>0.5</v>
      </c>
      <c r="X399" s="260"/>
      <c r="Y399" s="260"/>
      <c r="Z399" s="260"/>
      <c r="AA399" s="260"/>
      <c r="AB399" s="260"/>
      <c r="AC399" s="79"/>
      <c r="AD399" s="256"/>
      <c r="AE399" s="71" t="str">
        <f t="shared" ref="AE399" si="325">+IF(Q400&gt;Q399,"SUPERADA",IF(Q400=Q399,"EQUILIBRADA",IF(Q400&lt;Q399,"PARA MEJORAR")))</f>
        <v>EQUILIBRADA</v>
      </c>
      <c r="AF399" s="257"/>
      <c r="AG399" s="258"/>
      <c r="AH399" s="259"/>
      <c r="AI399" s="95"/>
      <c r="AJ399" s="237"/>
    </row>
    <row r="400" spans="1:36" ht="20.100000000000001" customHeight="1" x14ac:dyDescent="0.2">
      <c r="A400" s="158"/>
      <c r="B400" s="241"/>
      <c r="C400" s="242"/>
      <c r="D400" s="243"/>
      <c r="E400" s="244"/>
      <c r="F400" s="245"/>
      <c r="G400" s="237"/>
      <c r="H400" s="248"/>
      <c r="I400" s="237"/>
      <c r="J400" s="237"/>
      <c r="K400" s="237"/>
      <c r="L400" s="252"/>
      <c r="M400" s="255"/>
      <c r="N400" s="51" t="s">
        <v>45</v>
      </c>
      <c r="O400" s="52">
        <v>0</v>
      </c>
      <c r="P400" s="52">
        <v>0.2</v>
      </c>
      <c r="Q400" s="52">
        <v>0.6</v>
      </c>
      <c r="R400" s="52">
        <v>1</v>
      </c>
      <c r="S400" s="53">
        <f>SUM(O400:O400)*M399</f>
        <v>0</v>
      </c>
      <c r="T400" s="53">
        <f>SUM(P400:P400)*M399</f>
        <v>0.1</v>
      </c>
      <c r="U400" s="53">
        <f t="shared" si="303"/>
        <v>0.3</v>
      </c>
      <c r="V400" s="53">
        <f>SUM(R400:R400)*M399</f>
        <v>0.5</v>
      </c>
      <c r="W400" s="53">
        <f t="shared" si="319"/>
        <v>0.5</v>
      </c>
      <c r="X400" s="260"/>
      <c r="Y400" s="260"/>
      <c r="Z400" s="260"/>
      <c r="AA400" s="260"/>
      <c r="AB400" s="260"/>
      <c r="AC400" s="79"/>
      <c r="AD400" s="256"/>
      <c r="AE400" s="71"/>
      <c r="AF400" s="257"/>
      <c r="AG400" s="258"/>
      <c r="AH400" s="259"/>
      <c r="AI400" s="95"/>
      <c r="AJ400" s="237"/>
    </row>
    <row r="401" spans="1:36" ht="24.95" customHeight="1" x14ac:dyDescent="0.2">
      <c r="A401" s="158"/>
      <c r="B401" s="241"/>
      <c r="C401" s="242"/>
      <c r="D401" s="243"/>
      <c r="E401" s="244"/>
      <c r="F401" s="245"/>
      <c r="G401" s="237"/>
      <c r="H401" s="248"/>
      <c r="I401" s="237"/>
      <c r="J401" s="237"/>
      <c r="K401" s="237"/>
      <c r="L401" s="252" t="s">
        <v>502</v>
      </c>
      <c r="M401" s="255">
        <v>0.2</v>
      </c>
      <c r="N401" s="48" t="s">
        <v>41</v>
      </c>
      <c r="O401" s="49">
        <v>0.25</v>
      </c>
      <c r="P401" s="49">
        <v>0.5</v>
      </c>
      <c r="Q401" s="49">
        <v>0.75</v>
      </c>
      <c r="R401" s="49">
        <v>1</v>
      </c>
      <c r="S401" s="50">
        <f>SUM(O401:O401)*M401</f>
        <v>0.05</v>
      </c>
      <c r="T401" s="50">
        <f>SUM(P401:P401)*M401</f>
        <v>0.1</v>
      </c>
      <c r="U401" s="50">
        <f t="shared" si="301"/>
        <v>0.15000000000000002</v>
      </c>
      <c r="V401" s="50">
        <f>SUM(R401:R401)*M401</f>
        <v>0.2</v>
      </c>
      <c r="W401" s="50">
        <f t="shared" si="319"/>
        <v>0.2</v>
      </c>
      <c r="X401" s="260"/>
      <c r="Y401" s="260"/>
      <c r="Z401" s="260"/>
      <c r="AA401" s="260"/>
      <c r="AB401" s="260"/>
      <c r="AC401" s="79"/>
      <c r="AD401" s="256"/>
      <c r="AE401" s="71" t="str">
        <f t="shared" ref="AE401" si="326">+IF(Q402&gt;Q401,"SUPERADA",IF(Q402=Q401,"EQUILIBRADA",IF(Q402&lt;Q401,"PARA MEJORAR")))</f>
        <v>EQUILIBRADA</v>
      </c>
      <c r="AF401" s="257"/>
      <c r="AG401" s="258"/>
      <c r="AH401" s="259"/>
      <c r="AI401" s="95"/>
      <c r="AJ401" s="237"/>
    </row>
    <row r="402" spans="1:36" ht="24.95" customHeight="1" x14ac:dyDescent="0.2">
      <c r="A402" s="158"/>
      <c r="B402" s="241"/>
      <c r="C402" s="242"/>
      <c r="D402" s="243"/>
      <c r="E402" s="244"/>
      <c r="F402" s="245"/>
      <c r="G402" s="237"/>
      <c r="H402" s="248"/>
      <c r="I402" s="237"/>
      <c r="J402" s="237"/>
      <c r="K402" s="237"/>
      <c r="L402" s="252"/>
      <c r="M402" s="255"/>
      <c r="N402" s="51" t="s">
        <v>45</v>
      </c>
      <c r="O402" s="52">
        <v>0.25</v>
      </c>
      <c r="P402" s="52">
        <v>0.5</v>
      </c>
      <c r="Q402" s="52">
        <v>0.75</v>
      </c>
      <c r="R402" s="52">
        <v>1</v>
      </c>
      <c r="S402" s="53">
        <f>SUM(O402:O402)*M401</f>
        <v>0.05</v>
      </c>
      <c r="T402" s="53">
        <f>SUM(P402:P402)*M401</f>
        <v>0.1</v>
      </c>
      <c r="U402" s="53">
        <f t="shared" si="303"/>
        <v>0.15000000000000002</v>
      </c>
      <c r="V402" s="53">
        <f>SUM(R402:R402)*M401</f>
        <v>0.2</v>
      </c>
      <c r="W402" s="53">
        <f t="shared" si="319"/>
        <v>0.2</v>
      </c>
      <c r="X402" s="260"/>
      <c r="Y402" s="260"/>
      <c r="Z402" s="260"/>
      <c r="AA402" s="260"/>
      <c r="AB402" s="260"/>
      <c r="AC402" s="79"/>
      <c r="AD402" s="256"/>
      <c r="AE402" s="71"/>
      <c r="AF402" s="257"/>
      <c r="AG402" s="258"/>
      <c r="AH402" s="259"/>
      <c r="AI402" s="95"/>
      <c r="AJ402" s="237"/>
    </row>
    <row r="403" spans="1:36" ht="20.100000000000001" customHeight="1" x14ac:dyDescent="0.2">
      <c r="A403" s="158"/>
      <c r="B403" s="241"/>
      <c r="C403" s="242"/>
      <c r="D403" s="243"/>
      <c r="E403" s="244"/>
      <c r="F403" s="245"/>
      <c r="G403" s="237" t="s">
        <v>503</v>
      </c>
      <c r="H403" s="248">
        <v>59</v>
      </c>
      <c r="I403" s="241" t="s">
        <v>504</v>
      </c>
      <c r="J403" s="237" t="s">
        <v>505</v>
      </c>
      <c r="K403" s="249">
        <f>+AA403</f>
        <v>1</v>
      </c>
      <c r="L403" s="252" t="s">
        <v>506</v>
      </c>
      <c r="M403" s="255">
        <v>0.3</v>
      </c>
      <c r="N403" s="48" t="s">
        <v>41</v>
      </c>
      <c r="O403" s="49">
        <v>0.25</v>
      </c>
      <c r="P403" s="49">
        <v>0.5</v>
      </c>
      <c r="Q403" s="49">
        <v>0.75</v>
      </c>
      <c r="R403" s="49">
        <v>1</v>
      </c>
      <c r="S403" s="50">
        <f>SUM(O403:O403)*M403</f>
        <v>7.4999999999999997E-2</v>
      </c>
      <c r="T403" s="50">
        <f>SUM(P403:P403)*M403</f>
        <v>0.15</v>
      </c>
      <c r="U403" s="50">
        <f t="shared" si="301"/>
        <v>0.22499999999999998</v>
      </c>
      <c r="V403" s="50">
        <f>SUM(R403:R403)*M403</f>
        <v>0.3</v>
      </c>
      <c r="W403" s="50">
        <f t="shared" si="319"/>
        <v>0.3</v>
      </c>
      <c r="X403" s="260">
        <f>+S404+S406+S408</f>
        <v>0.15</v>
      </c>
      <c r="Y403" s="260">
        <f>+T404+T406+T408</f>
        <v>0.3</v>
      </c>
      <c r="Z403" s="260">
        <f>+U404+U406+U408</f>
        <v>0.85</v>
      </c>
      <c r="AA403" s="260">
        <f>+V404+V406+V408</f>
        <v>1</v>
      </c>
      <c r="AB403" s="260">
        <f>MAX(X403:AA408)</f>
        <v>1</v>
      </c>
      <c r="AC403" s="79"/>
      <c r="AD403" s="256"/>
      <c r="AE403" s="71" t="str">
        <f t="shared" ref="AE403" si="327">+IF(Q404&gt;Q403,"SUPERADA",IF(Q404=Q403,"EQUILIBRADA",IF(Q404&lt;Q403,"PARA MEJORAR")))</f>
        <v>EQUILIBRADA</v>
      </c>
      <c r="AF403" s="257" t="str">
        <f>IF(COUNTIF(AE403:AE408,"PARA MEJORAR")&gt;1,"PARA MEJORAR","BIEN")</f>
        <v>BIEN</v>
      </c>
      <c r="AG403" s="258"/>
      <c r="AH403" s="259"/>
      <c r="AI403" s="95"/>
      <c r="AJ403" s="237"/>
    </row>
    <row r="404" spans="1:36" ht="20.100000000000001" customHeight="1" x14ac:dyDescent="0.2">
      <c r="A404" s="158"/>
      <c r="B404" s="241"/>
      <c r="C404" s="242"/>
      <c r="D404" s="243"/>
      <c r="E404" s="244"/>
      <c r="F404" s="245"/>
      <c r="G404" s="237"/>
      <c r="H404" s="248"/>
      <c r="I404" s="241"/>
      <c r="J404" s="237"/>
      <c r="K404" s="237"/>
      <c r="L404" s="252"/>
      <c r="M404" s="255"/>
      <c r="N404" s="51" t="s">
        <v>45</v>
      </c>
      <c r="O404" s="52">
        <v>0.25</v>
      </c>
      <c r="P404" s="52">
        <v>0.5</v>
      </c>
      <c r="Q404" s="52">
        <v>0.75</v>
      </c>
      <c r="R404" s="52">
        <v>1</v>
      </c>
      <c r="S404" s="53">
        <f>SUM(O404:O404)*M403</f>
        <v>7.4999999999999997E-2</v>
      </c>
      <c r="T404" s="53">
        <f>SUM(P404:P404)*M403</f>
        <v>0.15</v>
      </c>
      <c r="U404" s="53">
        <f t="shared" si="303"/>
        <v>0.22499999999999998</v>
      </c>
      <c r="V404" s="53">
        <f>SUM(R404:R404)*M403</f>
        <v>0.3</v>
      </c>
      <c r="W404" s="53">
        <f t="shared" si="319"/>
        <v>0.3</v>
      </c>
      <c r="X404" s="260"/>
      <c r="Y404" s="260"/>
      <c r="Z404" s="260"/>
      <c r="AA404" s="260"/>
      <c r="AB404" s="260"/>
      <c r="AC404" s="79"/>
      <c r="AD404" s="256"/>
      <c r="AE404" s="71"/>
      <c r="AF404" s="257"/>
      <c r="AG404" s="258"/>
      <c r="AH404" s="259"/>
      <c r="AI404" s="95"/>
      <c r="AJ404" s="237"/>
    </row>
    <row r="405" spans="1:36" ht="24.95" customHeight="1" x14ac:dyDescent="0.2">
      <c r="A405" s="158"/>
      <c r="B405" s="241"/>
      <c r="C405" s="242"/>
      <c r="D405" s="243"/>
      <c r="E405" s="244"/>
      <c r="F405" s="245"/>
      <c r="G405" s="237"/>
      <c r="H405" s="248"/>
      <c r="I405" s="241"/>
      <c r="J405" s="237"/>
      <c r="K405" s="237"/>
      <c r="L405" s="252" t="s">
        <v>507</v>
      </c>
      <c r="M405" s="255">
        <v>0.3</v>
      </c>
      <c r="N405" s="48" t="s">
        <v>41</v>
      </c>
      <c r="O405" s="49">
        <v>0.25</v>
      </c>
      <c r="P405" s="49">
        <v>0.5</v>
      </c>
      <c r="Q405" s="49">
        <v>0.75</v>
      </c>
      <c r="R405" s="49">
        <v>1</v>
      </c>
      <c r="S405" s="50">
        <f>SUM(O405:O405)*M405</f>
        <v>7.4999999999999997E-2</v>
      </c>
      <c r="T405" s="50">
        <f>SUM(P405:P405)*M405</f>
        <v>0.15</v>
      </c>
      <c r="U405" s="50">
        <f t="shared" si="301"/>
        <v>0.22499999999999998</v>
      </c>
      <c r="V405" s="50">
        <f>SUM(R405:R405)*M405</f>
        <v>0.3</v>
      </c>
      <c r="W405" s="50">
        <f t="shared" si="319"/>
        <v>0.3</v>
      </c>
      <c r="X405" s="260"/>
      <c r="Y405" s="260"/>
      <c r="Z405" s="260"/>
      <c r="AA405" s="260"/>
      <c r="AB405" s="260"/>
      <c r="AC405" s="79"/>
      <c r="AD405" s="256"/>
      <c r="AE405" s="71" t="str">
        <f t="shared" ref="AE405" si="328">+IF(Q406&gt;Q405,"SUPERADA",IF(Q406=Q405,"EQUILIBRADA",IF(Q406&lt;Q405,"PARA MEJORAR")))</f>
        <v>EQUILIBRADA</v>
      </c>
      <c r="AF405" s="257"/>
      <c r="AG405" s="258"/>
      <c r="AH405" s="259"/>
      <c r="AI405" s="95"/>
      <c r="AJ405" s="237"/>
    </row>
    <row r="406" spans="1:36" ht="24.95" customHeight="1" x14ac:dyDescent="0.2">
      <c r="A406" s="158"/>
      <c r="B406" s="241"/>
      <c r="C406" s="242"/>
      <c r="D406" s="243"/>
      <c r="E406" s="244"/>
      <c r="F406" s="245"/>
      <c r="G406" s="237"/>
      <c r="H406" s="248"/>
      <c r="I406" s="241"/>
      <c r="J406" s="237"/>
      <c r="K406" s="237"/>
      <c r="L406" s="252"/>
      <c r="M406" s="255"/>
      <c r="N406" s="51" t="s">
        <v>45</v>
      </c>
      <c r="O406" s="52">
        <v>0.25</v>
      </c>
      <c r="P406" s="52">
        <v>0.5</v>
      </c>
      <c r="Q406" s="52">
        <v>0.75</v>
      </c>
      <c r="R406" s="52">
        <v>1</v>
      </c>
      <c r="S406" s="53">
        <f>SUM(O406:O406)*M405</f>
        <v>7.4999999999999997E-2</v>
      </c>
      <c r="T406" s="53">
        <f>SUM(P406:P406)*M405</f>
        <v>0.15</v>
      </c>
      <c r="U406" s="53">
        <f t="shared" si="303"/>
        <v>0.22499999999999998</v>
      </c>
      <c r="V406" s="53">
        <f>SUM(R406:R406)*M405</f>
        <v>0.3</v>
      </c>
      <c r="W406" s="53">
        <f t="shared" si="319"/>
        <v>0.3</v>
      </c>
      <c r="X406" s="260"/>
      <c r="Y406" s="260"/>
      <c r="Z406" s="260"/>
      <c r="AA406" s="260"/>
      <c r="AB406" s="260"/>
      <c r="AC406" s="79"/>
      <c r="AD406" s="256"/>
      <c r="AE406" s="71"/>
      <c r="AF406" s="257"/>
      <c r="AG406" s="258"/>
      <c r="AH406" s="259"/>
      <c r="AI406" s="95"/>
      <c r="AJ406" s="237"/>
    </row>
    <row r="407" spans="1:36" ht="20.100000000000001" customHeight="1" x14ac:dyDescent="0.2">
      <c r="A407" s="158"/>
      <c r="B407" s="241"/>
      <c r="C407" s="242"/>
      <c r="D407" s="243"/>
      <c r="E407" s="244"/>
      <c r="F407" s="245"/>
      <c r="G407" s="237"/>
      <c r="H407" s="248"/>
      <c r="I407" s="241"/>
      <c r="J407" s="237"/>
      <c r="K407" s="237"/>
      <c r="L407" s="252" t="s">
        <v>508</v>
      </c>
      <c r="M407" s="255">
        <v>0.4</v>
      </c>
      <c r="N407" s="48" t="s">
        <v>41</v>
      </c>
      <c r="O407" s="49">
        <v>0</v>
      </c>
      <c r="P407" s="49">
        <v>0</v>
      </c>
      <c r="Q407" s="49">
        <v>1</v>
      </c>
      <c r="R407" s="49">
        <v>1</v>
      </c>
      <c r="S407" s="50">
        <f>SUM(O407:O407)*M407</f>
        <v>0</v>
      </c>
      <c r="T407" s="50">
        <f>SUM(P407:P407)*M407</f>
        <v>0</v>
      </c>
      <c r="U407" s="50">
        <f t="shared" si="301"/>
        <v>0.4</v>
      </c>
      <c r="V407" s="50">
        <f>SUM(R407:R407)*M407</f>
        <v>0.4</v>
      </c>
      <c r="W407" s="50">
        <f t="shared" si="319"/>
        <v>0.4</v>
      </c>
      <c r="X407" s="260"/>
      <c r="Y407" s="260"/>
      <c r="Z407" s="260"/>
      <c r="AA407" s="260"/>
      <c r="AB407" s="260"/>
      <c r="AC407" s="79"/>
      <c r="AD407" s="256"/>
      <c r="AE407" s="71" t="str">
        <f t="shared" ref="AE407" si="329">+IF(Q408&gt;Q407,"SUPERADA",IF(Q408=Q407,"EQUILIBRADA",IF(Q408&lt;Q407,"PARA MEJORAR")))</f>
        <v>EQUILIBRADA</v>
      </c>
      <c r="AF407" s="257"/>
      <c r="AG407" s="258"/>
      <c r="AH407" s="259"/>
      <c r="AI407" s="95"/>
      <c r="AJ407" s="237"/>
    </row>
    <row r="408" spans="1:36" ht="20.100000000000001" customHeight="1" x14ac:dyDescent="0.2">
      <c r="A408" s="158"/>
      <c r="B408" s="241"/>
      <c r="C408" s="242"/>
      <c r="D408" s="243"/>
      <c r="E408" s="244"/>
      <c r="F408" s="245"/>
      <c r="G408" s="237"/>
      <c r="H408" s="248"/>
      <c r="I408" s="241"/>
      <c r="J408" s="237"/>
      <c r="K408" s="237"/>
      <c r="L408" s="252"/>
      <c r="M408" s="255"/>
      <c r="N408" s="51" t="s">
        <v>45</v>
      </c>
      <c r="O408" s="52">
        <v>0</v>
      </c>
      <c r="P408" s="52">
        <v>0</v>
      </c>
      <c r="Q408" s="52">
        <v>1</v>
      </c>
      <c r="R408" s="52">
        <v>1</v>
      </c>
      <c r="S408" s="53">
        <f>SUM(O408:O408)*M407</f>
        <v>0</v>
      </c>
      <c r="T408" s="53">
        <f>SUM(P408:P408)*M407</f>
        <v>0</v>
      </c>
      <c r="U408" s="53">
        <f t="shared" si="303"/>
        <v>0.4</v>
      </c>
      <c r="V408" s="53">
        <f>SUM(R408:R408)*M407</f>
        <v>0.4</v>
      </c>
      <c r="W408" s="53">
        <f t="shared" si="319"/>
        <v>0.4</v>
      </c>
      <c r="X408" s="260"/>
      <c r="Y408" s="260"/>
      <c r="Z408" s="260"/>
      <c r="AA408" s="260"/>
      <c r="AB408" s="260"/>
      <c r="AC408" s="79"/>
      <c r="AD408" s="256"/>
      <c r="AE408" s="71"/>
      <c r="AF408" s="257"/>
      <c r="AG408" s="258"/>
      <c r="AH408" s="259"/>
      <c r="AI408" s="95"/>
      <c r="AJ408" s="237"/>
    </row>
    <row r="409" spans="1:36" ht="35.1" customHeight="1" x14ac:dyDescent="0.2">
      <c r="A409" s="158"/>
      <c r="B409" s="241"/>
      <c r="C409" s="246">
        <v>28</v>
      </c>
      <c r="D409" s="247" t="s">
        <v>509</v>
      </c>
      <c r="E409" s="244">
        <v>33</v>
      </c>
      <c r="F409" s="245" t="s">
        <v>510</v>
      </c>
      <c r="G409" s="250" t="s">
        <v>511</v>
      </c>
      <c r="H409" s="238">
        <v>60</v>
      </c>
      <c r="I409" s="250" t="s">
        <v>512</v>
      </c>
      <c r="J409" s="250" t="s">
        <v>513</v>
      </c>
      <c r="K409" s="251">
        <f>+AA409</f>
        <v>1</v>
      </c>
      <c r="L409" s="252" t="s">
        <v>514</v>
      </c>
      <c r="M409" s="255">
        <v>1</v>
      </c>
      <c r="N409" s="48" t="s">
        <v>41</v>
      </c>
      <c r="O409" s="49">
        <v>0.1</v>
      </c>
      <c r="P409" s="49">
        <v>0.2</v>
      </c>
      <c r="Q409" s="49">
        <v>0.6</v>
      </c>
      <c r="R409" s="49">
        <v>1</v>
      </c>
      <c r="S409" s="50">
        <f>SUM(O409:O409)*M409</f>
        <v>0.1</v>
      </c>
      <c r="T409" s="50">
        <f>SUM(P409:P409)*M409</f>
        <v>0.2</v>
      </c>
      <c r="U409" s="50">
        <f t="shared" si="301"/>
        <v>0.6</v>
      </c>
      <c r="V409" s="50">
        <f>SUM(R409:R409)*M409</f>
        <v>1</v>
      </c>
      <c r="W409" s="50">
        <f t="shared" si="319"/>
        <v>1</v>
      </c>
      <c r="X409" s="262">
        <f>+S410</f>
        <v>0.1</v>
      </c>
      <c r="Y409" s="262">
        <f>+T410</f>
        <v>0.2</v>
      </c>
      <c r="Z409" s="262">
        <f>+U410</f>
        <v>0.6</v>
      </c>
      <c r="AA409" s="262">
        <f>+V410</f>
        <v>1</v>
      </c>
      <c r="AB409" s="262">
        <f>MAX(X409:AA410)</f>
        <v>1</v>
      </c>
      <c r="AC409" s="79"/>
      <c r="AD409" s="256"/>
      <c r="AE409" s="71" t="str">
        <f t="shared" ref="AE409" si="330">+IF(Q410&gt;Q409,"SUPERADA",IF(Q410=Q409,"EQUILIBRADA",IF(Q410&lt;Q409,"PARA MEJORAR")))</f>
        <v>EQUILIBRADA</v>
      </c>
      <c r="AF409" s="261" t="str">
        <f>IF(COUNTIF(AE409:AE410,"PARA MEJORAR")&gt;1,"PARA MEJORAR","BIEN")</f>
        <v>BIEN</v>
      </c>
      <c r="AG409" s="261" t="str">
        <f>IF(COUNTIF(AF409:AF412,"PARA MEJORAR")&gt;=1,"PARA MEJORAR","BIEN")</f>
        <v>BIEN</v>
      </c>
      <c r="AH409" s="259"/>
      <c r="AI409" s="95"/>
      <c r="AJ409" s="247"/>
    </row>
    <row r="410" spans="1:36" ht="35.1" customHeight="1" x14ac:dyDescent="0.2">
      <c r="A410" s="158"/>
      <c r="B410" s="241"/>
      <c r="C410" s="246"/>
      <c r="D410" s="247"/>
      <c r="E410" s="244"/>
      <c r="F410" s="245"/>
      <c r="G410" s="250"/>
      <c r="H410" s="238"/>
      <c r="I410" s="250"/>
      <c r="J410" s="250"/>
      <c r="K410" s="251"/>
      <c r="L410" s="252"/>
      <c r="M410" s="255"/>
      <c r="N410" s="51" t="s">
        <v>45</v>
      </c>
      <c r="O410" s="52">
        <v>0.1</v>
      </c>
      <c r="P410" s="52">
        <v>0.2</v>
      </c>
      <c r="Q410" s="52">
        <v>0.6</v>
      </c>
      <c r="R410" s="52">
        <v>1</v>
      </c>
      <c r="S410" s="53">
        <f>SUM(O410:O410)*M409</f>
        <v>0.1</v>
      </c>
      <c r="T410" s="53">
        <f>SUM(P410:P410)*M409</f>
        <v>0.2</v>
      </c>
      <c r="U410" s="53">
        <f t="shared" si="303"/>
        <v>0.6</v>
      </c>
      <c r="V410" s="53">
        <f>SUM(R410:R410)*M409</f>
        <v>1</v>
      </c>
      <c r="W410" s="53">
        <f t="shared" si="319"/>
        <v>1</v>
      </c>
      <c r="X410" s="262"/>
      <c r="Y410" s="262"/>
      <c r="Z410" s="262"/>
      <c r="AA410" s="262"/>
      <c r="AB410" s="262"/>
      <c r="AC410" s="79"/>
      <c r="AD410" s="256"/>
      <c r="AE410" s="71"/>
      <c r="AF410" s="261"/>
      <c r="AG410" s="261"/>
      <c r="AH410" s="259"/>
      <c r="AI410" s="95"/>
      <c r="AJ410" s="247"/>
    </row>
    <row r="411" spans="1:36" ht="35.1" customHeight="1" x14ac:dyDescent="0.2">
      <c r="A411" s="158"/>
      <c r="B411" s="241"/>
      <c r="C411" s="246"/>
      <c r="D411" s="247"/>
      <c r="E411" s="244"/>
      <c r="F411" s="245"/>
      <c r="G411" s="250" t="s">
        <v>515</v>
      </c>
      <c r="H411" s="238">
        <v>61</v>
      </c>
      <c r="I411" s="250" t="s">
        <v>516</v>
      </c>
      <c r="J411" s="250" t="s">
        <v>517</v>
      </c>
      <c r="K411" s="251">
        <f>+AA411</f>
        <v>1</v>
      </c>
      <c r="L411" s="252" t="s">
        <v>518</v>
      </c>
      <c r="M411" s="255">
        <v>1</v>
      </c>
      <c r="N411" s="48" t="s">
        <v>41</v>
      </c>
      <c r="O411" s="49">
        <v>0.1</v>
      </c>
      <c r="P411" s="49">
        <v>0.3</v>
      </c>
      <c r="Q411" s="49">
        <v>0.6</v>
      </c>
      <c r="R411" s="49">
        <v>1</v>
      </c>
      <c r="S411" s="50">
        <f>SUM(O411:O411)*M411</f>
        <v>0.1</v>
      </c>
      <c r="T411" s="50">
        <f>SUM(P411:P411)*M411</f>
        <v>0.3</v>
      </c>
      <c r="U411" s="50">
        <f t="shared" si="301"/>
        <v>0.6</v>
      </c>
      <c r="V411" s="50">
        <f>SUM(R411:R411)*M411</f>
        <v>1</v>
      </c>
      <c r="W411" s="50">
        <f t="shared" si="319"/>
        <v>1</v>
      </c>
      <c r="X411" s="262">
        <f>+S412</f>
        <v>0.1</v>
      </c>
      <c r="Y411" s="262">
        <f>+T412</f>
        <v>0.3</v>
      </c>
      <c r="Z411" s="262">
        <f>+U412</f>
        <v>0.5</v>
      </c>
      <c r="AA411" s="262">
        <f>+V412</f>
        <v>1</v>
      </c>
      <c r="AB411" s="262">
        <f>MAX(X411:AA412)</f>
        <v>1</v>
      </c>
      <c r="AC411" s="79"/>
      <c r="AD411" s="256"/>
      <c r="AE411" s="71" t="str">
        <f t="shared" ref="AE411" si="331">+IF(Q412&gt;Q411,"SUPERADA",IF(Q412=Q411,"EQUILIBRADA",IF(Q412&lt;Q411,"PARA MEJORAR")))</f>
        <v>PARA MEJORAR</v>
      </c>
      <c r="AF411" s="261" t="str">
        <f>IF(COUNTIF(AE411:AE412,"PARA MEJORAR")&gt;1,"PARA MEJORAR","BIEN")</f>
        <v>BIEN</v>
      </c>
      <c r="AG411" s="261"/>
      <c r="AH411" s="259"/>
      <c r="AI411" s="95"/>
      <c r="AJ411" s="247"/>
    </row>
    <row r="412" spans="1:36" ht="35.1" customHeight="1" x14ac:dyDescent="0.2">
      <c r="A412" s="158"/>
      <c r="B412" s="241"/>
      <c r="C412" s="246"/>
      <c r="D412" s="247"/>
      <c r="E412" s="244"/>
      <c r="F412" s="245"/>
      <c r="G412" s="250"/>
      <c r="H412" s="238"/>
      <c r="I412" s="250"/>
      <c r="J412" s="250"/>
      <c r="K412" s="251"/>
      <c r="L412" s="252"/>
      <c r="M412" s="255"/>
      <c r="N412" s="51" t="s">
        <v>45</v>
      </c>
      <c r="O412" s="52">
        <v>0.1</v>
      </c>
      <c r="P412" s="52">
        <v>0.3</v>
      </c>
      <c r="Q412" s="52">
        <v>0.5</v>
      </c>
      <c r="R412" s="52">
        <v>1</v>
      </c>
      <c r="S412" s="53">
        <f>SUM(O412:O412)*M411</f>
        <v>0.1</v>
      </c>
      <c r="T412" s="53">
        <f>SUM(P412:P412)*M411</f>
        <v>0.3</v>
      </c>
      <c r="U412" s="53">
        <f t="shared" si="303"/>
        <v>0.5</v>
      </c>
      <c r="V412" s="53">
        <f>SUM(R412:R412)*M411</f>
        <v>1</v>
      </c>
      <c r="W412" s="53">
        <f t="shared" si="319"/>
        <v>1</v>
      </c>
      <c r="X412" s="262"/>
      <c r="Y412" s="262"/>
      <c r="Z412" s="262"/>
      <c r="AA412" s="262"/>
      <c r="AB412" s="262"/>
      <c r="AC412" s="79"/>
      <c r="AD412" s="256"/>
      <c r="AE412" s="71"/>
      <c r="AF412" s="261"/>
      <c r="AG412" s="261"/>
      <c r="AH412" s="259"/>
      <c r="AI412" s="95"/>
      <c r="AJ412" s="247"/>
    </row>
    <row r="413" spans="1:36" ht="20.100000000000001" customHeight="1" x14ac:dyDescent="0.2">
      <c r="A413" s="158"/>
      <c r="B413" s="241"/>
      <c r="C413" s="246">
        <v>29</v>
      </c>
      <c r="D413" s="247" t="s">
        <v>519</v>
      </c>
      <c r="E413" s="244">
        <v>34</v>
      </c>
      <c r="F413" s="245" t="s">
        <v>520</v>
      </c>
      <c r="G413" s="250" t="s">
        <v>521</v>
      </c>
      <c r="H413" s="238">
        <v>62</v>
      </c>
      <c r="I413" s="250" t="s">
        <v>522</v>
      </c>
      <c r="J413" s="250" t="s">
        <v>523</v>
      </c>
      <c r="K413" s="251">
        <f>+AA413</f>
        <v>0.99999999999999989</v>
      </c>
      <c r="L413" s="252" t="s">
        <v>524</v>
      </c>
      <c r="M413" s="255">
        <v>0.15</v>
      </c>
      <c r="N413" s="48" t="s">
        <v>41</v>
      </c>
      <c r="O413" s="49">
        <v>0.1</v>
      </c>
      <c r="P413" s="49">
        <v>0.3</v>
      </c>
      <c r="Q413" s="49">
        <v>0.6</v>
      </c>
      <c r="R413" s="49">
        <v>1</v>
      </c>
      <c r="S413" s="50">
        <f>SUM(O413:O413)*M413</f>
        <v>1.4999999999999999E-2</v>
      </c>
      <c r="T413" s="50">
        <f>SUM(P413:P413)*M413</f>
        <v>4.4999999999999998E-2</v>
      </c>
      <c r="U413" s="50">
        <f t="shared" si="301"/>
        <v>0.09</v>
      </c>
      <c r="V413" s="50">
        <f>SUM(R413:R413)*M413</f>
        <v>0.15</v>
      </c>
      <c r="W413" s="50">
        <f t="shared" si="319"/>
        <v>0.15</v>
      </c>
      <c r="X413" s="262">
        <f>+S414+S416+S418+S420+S422+S424</f>
        <v>0.15</v>
      </c>
      <c r="Y413" s="262">
        <f>+T414+T416+T418+T420+T422+T424</f>
        <v>0.21</v>
      </c>
      <c r="Z413" s="262">
        <f>+U414+U416+U418+U420+U422+U424</f>
        <v>0.63249999999999995</v>
      </c>
      <c r="AA413" s="262">
        <f>+V414+V416+V418+V420+V422+V424</f>
        <v>0.99999999999999989</v>
      </c>
      <c r="AB413" s="262">
        <f>MAX(X413:AA424)</f>
        <v>0.99999999999999989</v>
      </c>
      <c r="AC413" s="79"/>
      <c r="AD413" s="256"/>
      <c r="AE413" s="71" t="str">
        <f t="shared" ref="AE413" si="332">+IF(Q414&gt;Q413,"SUPERADA",IF(Q414=Q413,"EQUILIBRADA",IF(Q414&lt;Q413,"PARA MEJORAR")))</f>
        <v>SUPERADA</v>
      </c>
      <c r="AF413" s="261" t="str">
        <f>IF(COUNTIF(AE413:AE424,"PARA MEJORAR")&gt;1,"PARA MEJORAR","BIEN")</f>
        <v>BIEN</v>
      </c>
      <c r="AG413" s="261" t="str">
        <f>IF(COUNTIF(AF413:AF450,"PARA MEJORAR")&gt;=1,"PARA MEJORAR","BIEN")</f>
        <v>BIEN</v>
      </c>
      <c r="AH413" s="259"/>
      <c r="AI413" s="95"/>
      <c r="AJ413" s="247"/>
    </row>
    <row r="414" spans="1:36" ht="20.100000000000001" customHeight="1" x14ac:dyDescent="0.2">
      <c r="A414" s="158"/>
      <c r="B414" s="241"/>
      <c r="C414" s="246"/>
      <c r="D414" s="247"/>
      <c r="E414" s="244"/>
      <c r="F414" s="245"/>
      <c r="G414" s="250"/>
      <c r="H414" s="238"/>
      <c r="I414" s="250"/>
      <c r="J414" s="250"/>
      <c r="K414" s="251"/>
      <c r="L414" s="252"/>
      <c r="M414" s="255"/>
      <c r="N414" s="51" t="s">
        <v>45</v>
      </c>
      <c r="O414" s="52">
        <v>0.5</v>
      </c>
      <c r="P414" s="52">
        <v>0.5</v>
      </c>
      <c r="Q414" s="52">
        <v>1</v>
      </c>
      <c r="R414" s="52">
        <v>1</v>
      </c>
      <c r="S414" s="53">
        <f>SUM(O414:O414)*M413</f>
        <v>7.4999999999999997E-2</v>
      </c>
      <c r="T414" s="53">
        <f>SUM(P414:P414)*M413</f>
        <v>7.4999999999999997E-2</v>
      </c>
      <c r="U414" s="53">
        <f t="shared" si="303"/>
        <v>0.15</v>
      </c>
      <c r="V414" s="53">
        <f>SUM(R414:R414)*M413</f>
        <v>0.15</v>
      </c>
      <c r="W414" s="53">
        <f t="shared" si="319"/>
        <v>0.15</v>
      </c>
      <c r="X414" s="262"/>
      <c r="Y414" s="262"/>
      <c r="Z414" s="262"/>
      <c r="AA414" s="262"/>
      <c r="AB414" s="262"/>
      <c r="AC414" s="79"/>
      <c r="AD414" s="256"/>
      <c r="AE414" s="71"/>
      <c r="AF414" s="261"/>
      <c r="AG414" s="261"/>
      <c r="AH414" s="259"/>
      <c r="AI414" s="95"/>
      <c r="AJ414" s="247"/>
    </row>
    <row r="415" spans="1:36" ht="20.100000000000001" customHeight="1" x14ac:dyDescent="0.2">
      <c r="A415" s="158"/>
      <c r="B415" s="241"/>
      <c r="C415" s="246"/>
      <c r="D415" s="247"/>
      <c r="E415" s="244"/>
      <c r="F415" s="245"/>
      <c r="G415" s="250"/>
      <c r="H415" s="238"/>
      <c r="I415" s="250"/>
      <c r="J415" s="250"/>
      <c r="K415" s="251"/>
      <c r="L415" s="252" t="s">
        <v>525</v>
      </c>
      <c r="M415" s="255">
        <v>0.15</v>
      </c>
      <c r="N415" s="48" t="s">
        <v>41</v>
      </c>
      <c r="O415" s="49">
        <v>0.25</v>
      </c>
      <c r="P415" s="49">
        <v>0.5</v>
      </c>
      <c r="Q415" s="49">
        <v>0.75</v>
      </c>
      <c r="R415" s="49">
        <v>1</v>
      </c>
      <c r="S415" s="50">
        <f>SUM(O415:O415)*M415</f>
        <v>3.7499999999999999E-2</v>
      </c>
      <c r="T415" s="50">
        <f>SUM(P415:P415)*M415</f>
        <v>7.4999999999999997E-2</v>
      </c>
      <c r="U415" s="50">
        <f t="shared" si="301"/>
        <v>0.11249999999999999</v>
      </c>
      <c r="V415" s="50">
        <f>SUM(R415:R415)*M415</f>
        <v>0.15</v>
      </c>
      <c r="W415" s="50">
        <f t="shared" si="319"/>
        <v>0.15</v>
      </c>
      <c r="X415" s="262"/>
      <c r="Y415" s="262"/>
      <c r="Z415" s="262"/>
      <c r="AA415" s="262"/>
      <c r="AB415" s="262"/>
      <c r="AC415" s="79"/>
      <c r="AD415" s="256"/>
      <c r="AE415" s="71" t="str">
        <f t="shared" ref="AE415" si="333">+IF(Q416&gt;Q415,"SUPERADA",IF(Q416=Q415,"EQUILIBRADA",IF(Q416&lt;Q415,"PARA MEJORAR")))</f>
        <v>EQUILIBRADA</v>
      </c>
      <c r="AF415" s="261"/>
      <c r="AG415" s="261"/>
      <c r="AH415" s="259"/>
      <c r="AI415" s="95"/>
      <c r="AJ415" s="247"/>
    </row>
    <row r="416" spans="1:36" ht="20.100000000000001" customHeight="1" x14ac:dyDescent="0.2">
      <c r="A416" s="158"/>
      <c r="B416" s="241"/>
      <c r="C416" s="246"/>
      <c r="D416" s="247"/>
      <c r="E416" s="244"/>
      <c r="F416" s="245"/>
      <c r="G416" s="250"/>
      <c r="H416" s="238"/>
      <c r="I416" s="250"/>
      <c r="J416" s="250"/>
      <c r="K416" s="251"/>
      <c r="L416" s="252"/>
      <c r="M416" s="255"/>
      <c r="N416" s="51" t="s">
        <v>45</v>
      </c>
      <c r="O416" s="52">
        <v>0.5</v>
      </c>
      <c r="P416" s="52">
        <v>0.5</v>
      </c>
      <c r="Q416" s="52">
        <v>0.75</v>
      </c>
      <c r="R416" s="52">
        <v>1</v>
      </c>
      <c r="S416" s="53">
        <f>SUM(O416:O416)*M415</f>
        <v>7.4999999999999997E-2</v>
      </c>
      <c r="T416" s="53">
        <f>SUM(P416:P416)*M415</f>
        <v>7.4999999999999997E-2</v>
      </c>
      <c r="U416" s="53">
        <f t="shared" si="303"/>
        <v>0.11249999999999999</v>
      </c>
      <c r="V416" s="53">
        <f>SUM(R416:R416)*M415</f>
        <v>0.15</v>
      </c>
      <c r="W416" s="53">
        <f t="shared" si="319"/>
        <v>0.15</v>
      </c>
      <c r="X416" s="262"/>
      <c r="Y416" s="262"/>
      <c r="Z416" s="262"/>
      <c r="AA416" s="262"/>
      <c r="AB416" s="262"/>
      <c r="AC416" s="79"/>
      <c r="AD416" s="256"/>
      <c r="AE416" s="71"/>
      <c r="AF416" s="261"/>
      <c r="AG416" s="261"/>
      <c r="AH416" s="259"/>
      <c r="AI416" s="95"/>
      <c r="AJ416" s="247"/>
    </row>
    <row r="417" spans="1:36" ht="20.100000000000001" customHeight="1" x14ac:dyDescent="0.2">
      <c r="A417" s="158"/>
      <c r="B417" s="241"/>
      <c r="C417" s="246"/>
      <c r="D417" s="247"/>
      <c r="E417" s="244"/>
      <c r="F417" s="245"/>
      <c r="G417" s="250"/>
      <c r="H417" s="238"/>
      <c r="I417" s="250"/>
      <c r="J417" s="250"/>
      <c r="K417" s="251"/>
      <c r="L417" s="252" t="s">
        <v>526</v>
      </c>
      <c r="M417" s="255">
        <v>0.2</v>
      </c>
      <c r="N417" s="48" t="s">
        <v>41</v>
      </c>
      <c r="O417" s="49">
        <v>0</v>
      </c>
      <c r="P417" s="49">
        <v>0.3</v>
      </c>
      <c r="Q417" s="49">
        <v>0.6</v>
      </c>
      <c r="R417" s="49">
        <v>1</v>
      </c>
      <c r="S417" s="50">
        <f>SUM(O417:O417)*M417</f>
        <v>0</v>
      </c>
      <c r="T417" s="50">
        <f>SUM(P417:P417)*M417</f>
        <v>0.06</v>
      </c>
      <c r="U417" s="50">
        <f t="shared" si="301"/>
        <v>0.12</v>
      </c>
      <c r="V417" s="50">
        <f>SUM(R417:R417)*M417</f>
        <v>0.2</v>
      </c>
      <c r="W417" s="50">
        <f t="shared" si="319"/>
        <v>0.2</v>
      </c>
      <c r="X417" s="262"/>
      <c r="Y417" s="262"/>
      <c r="Z417" s="262"/>
      <c r="AA417" s="262"/>
      <c r="AB417" s="262"/>
      <c r="AC417" s="79"/>
      <c r="AD417" s="256"/>
      <c r="AE417" s="71" t="str">
        <f t="shared" ref="AE417" si="334">+IF(Q418&gt;Q417,"SUPERADA",IF(Q418=Q417,"EQUILIBRADA",IF(Q418&lt;Q417,"PARA MEJORAR")))</f>
        <v>EQUILIBRADA</v>
      </c>
      <c r="AF417" s="261"/>
      <c r="AG417" s="261"/>
      <c r="AH417" s="259"/>
      <c r="AI417" s="95"/>
      <c r="AJ417" s="247"/>
    </row>
    <row r="418" spans="1:36" ht="20.100000000000001" customHeight="1" x14ac:dyDescent="0.2">
      <c r="A418" s="158"/>
      <c r="B418" s="241"/>
      <c r="C418" s="246"/>
      <c r="D418" s="247"/>
      <c r="E418" s="244"/>
      <c r="F418" s="245"/>
      <c r="G418" s="250"/>
      <c r="H418" s="238"/>
      <c r="I418" s="250"/>
      <c r="J418" s="250"/>
      <c r="K418" s="251"/>
      <c r="L418" s="252"/>
      <c r="M418" s="255"/>
      <c r="N418" s="51" t="s">
        <v>45</v>
      </c>
      <c r="O418" s="52">
        <v>0</v>
      </c>
      <c r="P418" s="52">
        <v>0.3</v>
      </c>
      <c r="Q418" s="52">
        <v>0.6</v>
      </c>
      <c r="R418" s="52">
        <v>1</v>
      </c>
      <c r="S418" s="53">
        <f>SUM(O418:O418)*M417</f>
        <v>0</v>
      </c>
      <c r="T418" s="53">
        <f>SUM(P418:P418)*M417</f>
        <v>0.06</v>
      </c>
      <c r="U418" s="53">
        <f t="shared" si="303"/>
        <v>0.12</v>
      </c>
      <c r="V418" s="53">
        <f>SUM(R418:R418)*M417</f>
        <v>0.2</v>
      </c>
      <c r="W418" s="53">
        <f t="shared" si="319"/>
        <v>0.2</v>
      </c>
      <c r="X418" s="262"/>
      <c r="Y418" s="262"/>
      <c r="Z418" s="262"/>
      <c r="AA418" s="262"/>
      <c r="AB418" s="262"/>
      <c r="AC418" s="79"/>
      <c r="AD418" s="256"/>
      <c r="AE418" s="71"/>
      <c r="AF418" s="261"/>
      <c r="AG418" s="261"/>
      <c r="AH418" s="259"/>
      <c r="AI418" s="95"/>
      <c r="AJ418" s="247"/>
    </row>
    <row r="419" spans="1:36" ht="20.100000000000001" customHeight="1" x14ac:dyDescent="0.2">
      <c r="A419" s="158"/>
      <c r="B419" s="241"/>
      <c r="C419" s="246"/>
      <c r="D419" s="247"/>
      <c r="E419" s="244"/>
      <c r="F419" s="245"/>
      <c r="G419" s="250"/>
      <c r="H419" s="238"/>
      <c r="I419" s="250"/>
      <c r="J419" s="250"/>
      <c r="K419" s="251"/>
      <c r="L419" s="252" t="s">
        <v>527</v>
      </c>
      <c r="M419" s="255">
        <v>0.2</v>
      </c>
      <c r="N419" s="48" t="s">
        <v>41</v>
      </c>
      <c r="O419" s="49">
        <v>0</v>
      </c>
      <c r="P419" s="49">
        <v>0</v>
      </c>
      <c r="Q419" s="49">
        <v>0.5</v>
      </c>
      <c r="R419" s="49">
        <v>1</v>
      </c>
      <c r="S419" s="50">
        <f>SUM(O419:O419)*M419</f>
        <v>0</v>
      </c>
      <c r="T419" s="50">
        <f>SUM(P419:P419)*M419</f>
        <v>0</v>
      </c>
      <c r="U419" s="50">
        <f t="shared" si="301"/>
        <v>0.1</v>
      </c>
      <c r="V419" s="50">
        <f>SUM(R419:R419)*M419</f>
        <v>0.2</v>
      </c>
      <c r="W419" s="50">
        <f t="shared" si="319"/>
        <v>0.2</v>
      </c>
      <c r="X419" s="262"/>
      <c r="Y419" s="262"/>
      <c r="Z419" s="262"/>
      <c r="AA419" s="262"/>
      <c r="AB419" s="262"/>
      <c r="AC419" s="79"/>
      <c r="AD419" s="256"/>
      <c r="AE419" s="71" t="str">
        <f t="shared" ref="AE419" si="335">+IF(Q420&gt;Q419,"SUPERADA",IF(Q420=Q419,"EQUILIBRADA",IF(Q420&lt;Q419,"PARA MEJORAR")))</f>
        <v>EQUILIBRADA</v>
      </c>
      <c r="AF419" s="261"/>
      <c r="AG419" s="261"/>
      <c r="AH419" s="259"/>
      <c r="AI419" s="95"/>
      <c r="AJ419" s="247"/>
    </row>
    <row r="420" spans="1:36" ht="20.100000000000001" customHeight="1" x14ac:dyDescent="0.2">
      <c r="A420" s="158"/>
      <c r="B420" s="241"/>
      <c r="C420" s="246"/>
      <c r="D420" s="247"/>
      <c r="E420" s="244"/>
      <c r="F420" s="245"/>
      <c r="G420" s="250"/>
      <c r="H420" s="238"/>
      <c r="I420" s="250"/>
      <c r="J420" s="250"/>
      <c r="K420" s="251"/>
      <c r="L420" s="252"/>
      <c r="M420" s="255"/>
      <c r="N420" s="51" t="s">
        <v>45</v>
      </c>
      <c r="O420" s="52">
        <v>0</v>
      </c>
      <c r="P420" s="52">
        <v>0</v>
      </c>
      <c r="Q420" s="52">
        <v>0.5</v>
      </c>
      <c r="R420" s="52">
        <v>1</v>
      </c>
      <c r="S420" s="53">
        <f>SUM(O420:O420)*M419</f>
        <v>0</v>
      </c>
      <c r="T420" s="53">
        <f>SUM(P420:P420)*M419</f>
        <v>0</v>
      </c>
      <c r="U420" s="53">
        <f t="shared" si="303"/>
        <v>0.1</v>
      </c>
      <c r="V420" s="53">
        <f>SUM(R420:R420)*M419</f>
        <v>0.2</v>
      </c>
      <c r="W420" s="53">
        <f t="shared" si="319"/>
        <v>0.2</v>
      </c>
      <c r="X420" s="262"/>
      <c r="Y420" s="262"/>
      <c r="Z420" s="262"/>
      <c r="AA420" s="262"/>
      <c r="AB420" s="262"/>
      <c r="AC420" s="79"/>
      <c r="AD420" s="256"/>
      <c r="AE420" s="71"/>
      <c r="AF420" s="261"/>
      <c r="AG420" s="261"/>
      <c r="AH420" s="259"/>
      <c r="AI420" s="95"/>
      <c r="AJ420" s="247"/>
    </row>
    <row r="421" spans="1:36" ht="20.100000000000001" customHeight="1" x14ac:dyDescent="0.2">
      <c r="A421" s="158"/>
      <c r="B421" s="241"/>
      <c r="C421" s="246"/>
      <c r="D421" s="247"/>
      <c r="E421" s="244"/>
      <c r="F421" s="245"/>
      <c r="G421" s="250"/>
      <c r="H421" s="238"/>
      <c r="I421" s="250"/>
      <c r="J421" s="250"/>
      <c r="K421" s="251"/>
      <c r="L421" s="252" t="s">
        <v>528</v>
      </c>
      <c r="M421" s="255">
        <v>0.2</v>
      </c>
      <c r="N421" s="48" t="s">
        <v>41</v>
      </c>
      <c r="O421" s="49">
        <v>0</v>
      </c>
      <c r="P421" s="49">
        <v>0</v>
      </c>
      <c r="Q421" s="49">
        <v>0.5</v>
      </c>
      <c r="R421" s="49">
        <v>1</v>
      </c>
      <c r="S421" s="50">
        <f>SUM(O421:O421)*M421</f>
        <v>0</v>
      </c>
      <c r="T421" s="50">
        <f>SUM(P421:P421)*M421</f>
        <v>0</v>
      </c>
      <c r="U421" s="50">
        <f t="shared" si="301"/>
        <v>0.1</v>
      </c>
      <c r="V421" s="50">
        <f>SUM(R421:R421)*M421</f>
        <v>0.2</v>
      </c>
      <c r="W421" s="50">
        <f t="shared" si="319"/>
        <v>0.2</v>
      </c>
      <c r="X421" s="262"/>
      <c r="Y421" s="262"/>
      <c r="Z421" s="262"/>
      <c r="AA421" s="262"/>
      <c r="AB421" s="262"/>
      <c r="AC421" s="79"/>
      <c r="AD421" s="256"/>
      <c r="AE421" s="71" t="str">
        <f t="shared" ref="AE421" si="336">+IF(Q422&gt;Q421,"SUPERADA",IF(Q422=Q421,"EQUILIBRADA",IF(Q422&lt;Q421,"PARA MEJORAR")))</f>
        <v>EQUILIBRADA</v>
      </c>
      <c r="AF421" s="261"/>
      <c r="AG421" s="261"/>
      <c r="AH421" s="259"/>
      <c r="AI421" s="95"/>
      <c r="AJ421" s="247"/>
    </row>
    <row r="422" spans="1:36" ht="20.100000000000001" customHeight="1" x14ac:dyDescent="0.2">
      <c r="A422" s="158"/>
      <c r="B422" s="241"/>
      <c r="C422" s="246"/>
      <c r="D422" s="247"/>
      <c r="E422" s="244"/>
      <c r="F422" s="245"/>
      <c r="G422" s="250"/>
      <c r="H422" s="238"/>
      <c r="I422" s="250"/>
      <c r="J422" s="250"/>
      <c r="K422" s="251"/>
      <c r="L422" s="252"/>
      <c r="M422" s="255"/>
      <c r="N422" s="51" t="s">
        <v>45</v>
      </c>
      <c r="O422" s="52">
        <v>0</v>
      </c>
      <c r="P422" s="52">
        <v>0</v>
      </c>
      <c r="Q422" s="52">
        <v>0.5</v>
      </c>
      <c r="R422" s="52">
        <v>1</v>
      </c>
      <c r="S422" s="53">
        <f>SUM(O422:O422)*M421</f>
        <v>0</v>
      </c>
      <c r="T422" s="53">
        <f>SUM(P422:P422)*M421</f>
        <v>0</v>
      </c>
      <c r="U422" s="53">
        <f t="shared" si="303"/>
        <v>0.1</v>
      </c>
      <c r="V422" s="53">
        <f>SUM(R422:R422)*M421</f>
        <v>0.2</v>
      </c>
      <c r="W422" s="53">
        <f t="shared" si="319"/>
        <v>0.2</v>
      </c>
      <c r="X422" s="262"/>
      <c r="Y422" s="262"/>
      <c r="Z422" s="262"/>
      <c r="AA422" s="262"/>
      <c r="AB422" s="262"/>
      <c r="AC422" s="79"/>
      <c r="AD422" s="256"/>
      <c r="AE422" s="71"/>
      <c r="AF422" s="261"/>
      <c r="AG422" s="261"/>
      <c r="AH422" s="259"/>
      <c r="AI422" s="95"/>
      <c r="AJ422" s="247"/>
    </row>
    <row r="423" spans="1:36" ht="20.100000000000001" customHeight="1" x14ac:dyDescent="0.2">
      <c r="A423" s="158"/>
      <c r="B423" s="241"/>
      <c r="C423" s="246"/>
      <c r="D423" s="247"/>
      <c r="E423" s="244"/>
      <c r="F423" s="245"/>
      <c r="G423" s="250"/>
      <c r="H423" s="238"/>
      <c r="I423" s="250"/>
      <c r="J423" s="250"/>
      <c r="K423" s="251"/>
      <c r="L423" s="252" t="s">
        <v>529</v>
      </c>
      <c r="M423" s="255">
        <v>0.1</v>
      </c>
      <c r="N423" s="48" t="s">
        <v>41</v>
      </c>
      <c r="O423" s="49">
        <v>0</v>
      </c>
      <c r="P423" s="49">
        <v>0</v>
      </c>
      <c r="Q423" s="49">
        <v>0.5</v>
      </c>
      <c r="R423" s="49">
        <v>1</v>
      </c>
      <c r="S423" s="50">
        <f>SUM(O423:O423)*M423</f>
        <v>0</v>
      </c>
      <c r="T423" s="50">
        <f>SUM(P423:P423)*M423</f>
        <v>0</v>
      </c>
      <c r="U423" s="50">
        <f t="shared" ref="U423:U485" si="337">SUM(Q423:Q423)*M423</f>
        <v>0.05</v>
      </c>
      <c r="V423" s="50">
        <f>SUM(R423:R423)*M423</f>
        <v>0.1</v>
      </c>
      <c r="W423" s="50">
        <f t="shared" si="319"/>
        <v>0.1</v>
      </c>
      <c r="X423" s="262"/>
      <c r="Y423" s="262"/>
      <c r="Z423" s="262"/>
      <c r="AA423" s="262"/>
      <c r="AB423" s="262"/>
      <c r="AC423" s="79"/>
      <c r="AD423" s="256"/>
      <c r="AE423" s="71" t="str">
        <f t="shared" ref="AE423" si="338">+IF(Q424&gt;Q423,"SUPERADA",IF(Q424=Q423,"EQUILIBRADA",IF(Q424&lt;Q423,"PARA MEJORAR")))</f>
        <v>EQUILIBRADA</v>
      </c>
      <c r="AF423" s="261"/>
      <c r="AG423" s="261"/>
      <c r="AH423" s="259"/>
      <c r="AI423" s="95"/>
      <c r="AJ423" s="247"/>
    </row>
    <row r="424" spans="1:36" ht="20.100000000000001" customHeight="1" x14ac:dyDescent="0.2">
      <c r="A424" s="158"/>
      <c r="B424" s="241"/>
      <c r="C424" s="246"/>
      <c r="D424" s="247"/>
      <c r="E424" s="244"/>
      <c r="F424" s="245"/>
      <c r="G424" s="250"/>
      <c r="H424" s="238"/>
      <c r="I424" s="250"/>
      <c r="J424" s="250"/>
      <c r="K424" s="251"/>
      <c r="L424" s="252"/>
      <c r="M424" s="255"/>
      <c r="N424" s="51" t="s">
        <v>45</v>
      </c>
      <c r="O424" s="52">
        <v>0</v>
      </c>
      <c r="P424" s="52">
        <v>0</v>
      </c>
      <c r="Q424" s="52">
        <v>0.5</v>
      </c>
      <c r="R424" s="52">
        <v>1</v>
      </c>
      <c r="S424" s="53">
        <f>SUM(O424:O424)*M423</f>
        <v>0</v>
      </c>
      <c r="T424" s="53">
        <f>SUM(P424:P424)*M423</f>
        <v>0</v>
      </c>
      <c r="U424" s="53">
        <f t="shared" ref="U424:U486" si="339">SUM(Q424:Q424)*M423</f>
        <v>0.05</v>
      </c>
      <c r="V424" s="53">
        <f>SUM(R424:R424)*M423</f>
        <v>0.1</v>
      </c>
      <c r="W424" s="53">
        <f t="shared" si="319"/>
        <v>0.1</v>
      </c>
      <c r="X424" s="262"/>
      <c r="Y424" s="262"/>
      <c r="Z424" s="262"/>
      <c r="AA424" s="262"/>
      <c r="AB424" s="262"/>
      <c r="AC424" s="79"/>
      <c r="AD424" s="256"/>
      <c r="AE424" s="71"/>
      <c r="AF424" s="261"/>
      <c r="AG424" s="261"/>
      <c r="AH424" s="259"/>
      <c r="AI424" s="95"/>
      <c r="AJ424" s="247"/>
    </row>
    <row r="425" spans="1:36" ht="20.100000000000001" customHeight="1" x14ac:dyDescent="0.2">
      <c r="A425" s="158"/>
      <c r="B425" s="241"/>
      <c r="C425" s="246"/>
      <c r="D425" s="247"/>
      <c r="E425" s="244"/>
      <c r="F425" s="245"/>
      <c r="G425" s="250" t="s">
        <v>530</v>
      </c>
      <c r="H425" s="253">
        <v>63</v>
      </c>
      <c r="I425" s="250" t="s">
        <v>531</v>
      </c>
      <c r="J425" s="250" t="s">
        <v>532</v>
      </c>
      <c r="K425" s="251">
        <f>+AA425</f>
        <v>1</v>
      </c>
      <c r="L425" s="252" t="s">
        <v>533</v>
      </c>
      <c r="M425" s="255">
        <v>0.2</v>
      </c>
      <c r="N425" s="48" t="s">
        <v>41</v>
      </c>
      <c r="O425" s="49">
        <v>1</v>
      </c>
      <c r="P425" s="49">
        <v>1</v>
      </c>
      <c r="Q425" s="49">
        <v>1</v>
      </c>
      <c r="R425" s="49">
        <v>1</v>
      </c>
      <c r="S425" s="50">
        <f>SUM(O425:O425)*M425</f>
        <v>0.2</v>
      </c>
      <c r="T425" s="50">
        <f>SUM(P425:P425)*M425</f>
        <v>0.2</v>
      </c>
      <c r="U425" s="50">
        <f t="shared" si="337"/>
        <v>0.2</v>
      </c>
      <c r="V425" s="50">
        <f>SUM(R425:R425)*M425</f>
        <v>0.2</v>
      </c>
      <c r="W425" s="50">
        <f t="shared" si="319"/>
        <v>0.2</v>
      </c>
      <c r="X425" s="262">
        <f>+S426+S428+S430</f>
        <v>0.2</v>
      </c>
      <c r="Y425" s="262">
        <f>+T426+T428+T430</f>
        <v>0.6</v>
      </c>
      <c r="Z425" s="262">
        <f>+U426+U428+U430</f>
        <v>0.75</v>
      </c>
      <c r="AA425" s="262">
        <f>+V426+V428+V430</f>
        <v>1</v>
      </c>
      <c r="AB425" s="262">
        <f>MAX(X425:AA430)</f>
        <v>1</v>
      </c>
      <c r="AC425" s="79"/>
      <c r="AD425" s="256"/>
      <c r="AE425" s="71" t="str">
        <f t="shared" ref="AE425" si="340">+IF(Q426&gt;Q425,"SUPERADA",IF(Q426=Q425,"EQUILIBRADA",IF(Q426&lt;Q425,"PARA MEJORAR")))</f>
        <v>EQUILIBRADA</v>
      </c>
      <c r="AF425" s="263" t="str">
        <f>IF(COUNTIF(AE425:AE430,"PARA MEJORAR")&gt;1,"PARA MEJORAR","BIEN")</f>
        <v>BIEN</v>
      </c>
      <c r="AG425" s="261"/>
      <c r="AH425" s="259"/>
      <c r="AI425" s="95"/>
      <c r="AJ425" s="250"/>
    </row>
    <row r="426" spans="1:36" ht="20.100000000000001" customHeight="1" x14ac:dyDescent="0.2">
      <c r="A426" s="158"/>
      <c r="B426" s="241"/>
      <c r="C426" s="246"/>
      <c r="D426" s="247"/>
      <c r="E426" s="244"/>
      <c r="F426" s="245"/>
      <c r="G426" s="250"/>
      <c r="H426" s="253"/>
      <c r="I426" s="250"/>
      <c r="J426" s="250"/>
      <c r="K426" s="251"/>
      <c r="L426" s="252"/>
      <c r="M426" s="255"/>
      <c r="N426" s="51" t="s">
        <v>45</v>
      </c>
      <c r="O426" s="52">
        <v>1</v>
      </c>
      <c r="P426" s="52">
        <v>1</v>
      </c>
      <c r="Q426" s="52">
        <v>1</v>
      </c>
      <c r="R426" s="52">
        <v>1</v>
      </c>
      <c r="S426" s="53">
        <f>SUM(O426:O426)*M425</f>
        <v>0.2</v>
      </c>
      <c r="T426" s="53">
        <f>SUM(P426:P426)*M425</f>
        <v>0.2</v>
      </c>
      <c r="U426" s="53">
        <f t="shared" si="339"/>
        <v>0.2</v>
      </c>
      <c r="V426" s="53">
        <f>SUM(R426:R426)*M425</f>
        <v>0.2</v>
      </c>
      <c r="W426" s="53">
        <f t="shared" si="319"/>
        <v>0.2</v>
      </c>
      <c r="X426" s="262"/>
      <c r="Y426" s="262"/>
      <c r="Z426" s="262"/>
      <c r="AA426" s="262"/>
      <c r="AB426" s="262"/>
      <c r="AC426" s="79"/>
      <c r="AD426" s="256"/>
      <c r="AE426" s="71"/>
      <c r="AF426" s="263"/>
      <c r="AG426" s="261"/>
      <c r="AH426" s="259"/>
      <c r="AI426" s="95"/>
      <c r="AJ426" s="250"/>
    </row>
    <row r="427" spans="1:36" ht="20.100000000000001" customHeight="1" x14ac:dyDescent="0.2">
      <c r="A427" s="158"/>
      <c r="B427" s="241"/>
      <c r="C427" s="246"/>
      <c r="D427" s="247"/>
      <c r="E427" s="244"/>
      <c r="F427" s="245"/>
      <c r="G427" s="250"/>
      <c r="H427" s="253"/>
      <c r="I427" s="250"/>
      <c r="J427" s="250"/>
      <c r="K427" s="251"/>
      <c r="L427" s="252" t="s">
        <v>534</v>
      </c>
      <c r="M427" s="255">
        <v>0.5</v>
      </c>
      <c r="N427" s="48" t="s">
        <v>41</v>
      </c>
      <c r="O427" s="49">
        <v>0</v>
      </c>
      <c r="P427" s="49">
        <v>1</v>
      </c>
      <c r="Q427" s="49">
        <v>1</v>
      </c>
      <c r="R427" s="49">
        <v>1</v>
      </c>
      <c r="S427" s="50">
        <f>SUM(O427:O427)*M427</f>
        <v>0</v>
      </c>
      <c r="T427" s="50">
        <f>SUM(P427:P427)*M427</f>
        <v>0.5</v>
      </c>
      <c r="U427" s="50">
        <f t="shared" si="337"/>
        <v>0.5</v>
      </c>
      <c r="V427" s="50">
        <f>SUM(R427:R427)*M427</f>
        <v>0.5</v>
      </c>
      <c r="W427" s="50">
        <f t="shared" si="319"/>
        <v>0.5</v>
      </c>
      <c r="X427" s="262"/>
      <c r="Y427" s="262"/>
      <c r="Z427" s="262"/>
      <c r="AA427" s="262"/>
      <c r="AB427" s="262"/>
      <c r="AC427" s="79"/>
      <c r="AD427" s="256"/>
      <c r="AE427" s="71" t="str">
        <f t="shared" ref="AE427" si="341">+IF(Q428&gt;Q427,"SUPERADA",IF(Q428=Q427,"EQUILIBRADA",IF(Q428&lt;Q427,"PARA MEJORAR")))</f>
        <v>PARA MEJORAR</v>
      </c>
      <c r="AF427" s="263"/>
      <c r="AG427" s="261"/>
      <c r="AH427" s="259"/>
      <c r="AI427" s="95"/>
      <c r="AJ427" s="250"/>
    </row>
    <row r="428" spans="1:36" ht="20.100000000000001" customHeight="1" x14ac:dyDescent="0.2">
      <c r="A428" s="158"/>
      <c r="B428" s="241"/>
      <c r="C428" s="246"/>
      <c r="D428" s="247"/>
      <c r="E428" s="244"/>
      <c r="F428" s="245"/>
      <c r="G428" s="250"/>
      <c r="H428" s="253"/>
      <c r="I428" s="250"/>
      <c r="J428" s="250"/>
      <c r="K428" s="251"/>
      <c r="L428" s="252"/>
      <c r="M428" s="255"/>
      <c r="N428" s="51" t="s">
        <v>45</v>
      </c>
      <c r="O428" s="52">
        <v>0</v>
      </c>
      <c r="P428" s="52">
        <v>0.5</v>
      </c>
      <c r="Q428" s="52">
        <v>0.5</v>
      </c>
      <c r="R428" s="52">
        <v>1</v>
      </c>
      <c r="S428" s="53">
        <f>SUM(O428:O428)*M427</f>
        <v>0</v>
      </c>
      <c r="T428" s="53">
        <f>SUM(P428:P428)*M427</f>
        <v>0.25</v>
      </c>
      <c r="U428" s="53">
        <f t="shared" si="339"/>
        <v>0.25</v>
      </c>
      <c r="V428" s="53">
        <f>SUM(R428:R428)*M427</f>
        <v>0.5</v>
      </c>
      <c r="W428" s="53">
        <f t="shared" si="319"/>
        <v>0.5</v>
      </c>
      <c r="X428" s="262"/>
      <c r="Y428" s="262"/>
      <c r="Z428" s="262"/>
      <c r="AA428" s="262"/>
      <c r="AB428" s="262"/>
      <c r="AC428" s="79"/>
      <c r="AD428" s="256"/>
      <c r="AE428" s="71"/>
      <c r="AF428" s="263"/>
      <c r="AG428" s="261"/>
      <c r="AH428" s="259"/>
      <c r="AI428" s="95"/>
      <c r="AJ428" s="250"/>
    </row>
    <row r="429" spans="1:36" ht="20.100000000000001" customHeight="1" x14ac:dyDescent="0.2">
      <c r="A429" s="158"/>
      <c r="B429" s="241"/>
      <c r="C429" s="246"/>
      <c r="D429" s="247"/>
      <c r="E429" s="244"/>
      <c r="F429" s="245"/>
      <c r="G429" s="250"/>
      <c r="H429" s="253"/>
      <c r="I429" s="250"/>
      <c r="J429" s="250"/>
      <c r="K429" s="251"/>
      <c r="L429" s="252" t="s">
        <v>535</v>
      </c>
      <c r="M429" s="255">
        <v>0.3</v>
      </c>
      <c r="N429" s="48" t="s">
        <v>41</v>
      </c>
      <c r="O429" s="49">
        <v>0</v>
      </c>
      <c r="P429" s="49">
        <v>0.5</v>
      </c>
      <c r="Q429" s="49">
        <v>1</v>
      </c>
      <c r="R429" s="49">
        <v>1</v>
      </c>
      <c r="S429" s="50">
        <f>SUM(O429:O429)*M429</f>
        <v>0</v>
      </c>
      <c r="T429" s="50">
        <f>SUM(P429:P429)*M429</f>
        <v>0.15</v>
      </c>
      <c r="U429" s="50">
        <f t="shared" si="337"/>
        <v>0.3</v>
      </c>
      <c r="V429" s="50">
        <f>SUM(R429:R429)*M429</f>
        <v>0.3</v>
      </c>
      <c r="W429" s="50">
        <f t="shared" si="319"/>
        <v>0.3</v>
      </c>
      <c r="X429" s="262"/>
      <c r="Y429" s="262"/>
      <c r="Z429" s="262"/>
      <c r="AA429" s="262"/>
      <c r="AB429" s="262"/>
      <c r="AC429" s="79"/>
      <c r="AD429" s="256"/>
      <c r="AE429" s="71" t="str">
        <f t="shared" ref="AE429" si="342">+IF(Q430&gt;Q429,"SUPERADA",IF(Q430=Q429,"EQUILIBRADA",IF(Q430&lt;Q429,"PARA MEJORAR")))</f>
        <v>EQUILIBRADA</v>
      </c>
      <c r="AF429" s="263"/>
      <c r="AG429" s="261"/>
      <c r="AH429" s="259"/>
      <c r="AI429" s="95"/>
      <c r="AJ429" s="250"/>
    </row>
    <row r="430" spans="1:36" ht="20.100000000000001" customHeight="1" x14ac:dyDescent="0.2">
      <c r="A430" s="158"/>
      <c r="B430" s="241"/>
      <c r="C430" s="246"/>
      <c r="D430" s="247"/>
      <c r="E430" s="244"/>
      <c r="F430" s="245"/>
      <c r="G430" s="250"/>
      <c r="H430" s="253"/>
      <c r="I430" s="250"/>
      <c r="J430" s="250"/>
      <c r="K430" s="251"/>
      <c r="L430" s="252"/>
      <c r="M430" s="255"/>
      <c r="N430" s="51" t="s">
        <v>45</v>
      </c>
      <c r="O430" s="52">
        <v>0</v>
      </c>
      <c r="P430" s="52">
        <v>0.5</v>
      </c>
      <c r="Q430" s="52">
        <v>1</v>
      </c>
      <c r="R430" s="52">
        <v>1</v>
      </c>
      <c r="S430" s="53">
        <f>SUM(O430:O430)*M429</f>
        <v>0</v>
      </c>
      <c r="T430" s="53">
        <f>SUM(P430:P430)*M429</f>
        <v>0.15</v>
      </c>
      <c r="U430" s="53">
        <f t="shared" si="339"/>
        <v>0.3</v>
      </c>
      <c r="V430" s="53">
        <f>SUM(R430:R430)*M429</f>
        <v>0.3</v>
      </c>
      <c r="W430" s="53">
        <f t="shared" si="319"/>
        <v>0.3</v>
      </c>
      <c r="X430" s="262"/>
      <c r="Y430" s="262"/>
      <c r="Z430" s="262"/>
      <c r="AA430" s="262"/>
      <c r="AB430" s="262"/>
      <c r="AC430" s="79"/>
      <c r="AD430" s="256"/>
      <c r="AE430" s="71"/>
      <c r="AF430" s="263"/>
      <c r="AG430" s="261"/>
      <c r="AH430" s="259"/>
      <c r="AI430" s="95"/>
      <c r="AJ430" s="250"/>
    </row>
    <row r="431" spans="1:36" ht="20.100000000000001" customHeight="1" x14ac:dyDescent="0.2">
      <c r="A431" s="158"/>
      <c r="B431" s="241"/>
      <c r="C431" s="246"/>
      <c r="D431" s="247"/>
      <c r="E431" s="244"/>
      <c r="F431" s="245"/>
      <c r="G431" s="250" t="s">
        <v>536</v>
      </c>
      <c r="H431" s="253">
        <v>64</v>
      </c>
      <c r="I431" s="250" t="s">
        <v>537</v>
      </c>
      <c r="J431" s="250" t="s">
        <v>538</v>
      </c>
      <c r="K431" s="251">
        <f>+AA431</f>
        <v>1</v>
      </c>
      <c r="L431" s="252" t="s">
        <v>539</v>
      </c>
      <c r="M431" s="255">
        <v>0.2</v>
      </c>
      <c r="N431" s="48" t="s">
        <v>41</v>
      </c>
      <c r="O431" s="49">
        <v>0.1</v>
      </c>
      <c r="P431" s="49">
        <v>0.1</v>
      </c>
      <c r="Q431" s="49">
        <v>1</v>
      </c>
      <c r="R431" s="49">
        <v>1</v>
      </c>
      <c r="S431" s="50">
        <f>SUM(O431:O431)*M431</f>
        <v>2.0000000000000004E-2</v>
      </c>
      <c r="T431" s="50">
        <f>SUM(P431:P431)*M431</f>
        <v>2.0000000000000004E-2</v>
      </c>
      <c r="U431" s="50">
        <f t="shared" si="337"/>
        <v>0.2</v>
      </c>
      <c r="V431" s="50">
        <f>SUM(R431:R431)*M431</f>
        <v>0.2</v>
      </c>
      <c r="W431" s="50">
        <f t="shared" si="319"/>
        <v>0.2</v>
      </c>
      <c r="X431" s="262">
        <f>+S432+S434+S436</f>
        <v>2.0000000000000004E-2</v>
      </c>
      <c r="Y431" s="262">
        <f>+T432+T434+T436</f>
        <v>0.56000000000000005</v>
      </c>
      <c r="Z431" s="262">
        <f>+U432+U434+U436</f>
        <v>0.96000000000000008</v>
      </c>
      <c r="AA431" s="262">
        <f>+V432+V434+V436</f>
        <v>1</v>
      </c>
      <c r="AB431" s="262">
        <f>MAX(X431:AA436)</f>
        <v>1</v>
      </c>
      <c r="AC431" s="79"/>
      <c r="AD431" s="256"/>
      <c r="AE431" s="71" t="str">
        <f t="shared" ref="AE431" si="343">+IF(Q432&gt;Q431,"SUPERADA",IF(Q432=Q431,"EQUILIBRADA",IF(Q432&lt;Q431,"PARA MEJORAR")))</f>
        <v>EQUILIBRADA</v>
      </c>
      <c r="AF431" s="263" t="str">
        <f>IF(COUNTIF(AE431:AE436,"PARA MEJORAR")&gt;1,"PARA MEJORAR","BIEN")</f>
        <v>BIEN</v>
      </c>
      <c r="AG431" s="261"/>
      <c r="AH431" s="259"/>
      <c r="AI431" s="95"/>
      <c r="AJ431" s="250"/>
    </row>
    <row r="432" spans="1:36" ht="20.100000000000001" customHeight="1" x14ac:dyDescent="0.2">
      <c r="A432" s="158"/>
      <c r="B432" s="241"/>
      <c r="C432" s="246"/>
      <c r="D432" s="247"/>
      <c r="E432" s="244"/>
      <c r="F432" s="245"/>
      <c r="G432" s="250"/>
      <c r="H432" s="253"/>
      <c r="I432" s="250"/>
      <c r="J432" s="250"/>
      <c r="K432" s="251"/>
      <c r="L432" s="252"/>
      <c r="M432" s="255"/>
      <c r="N432" s="51" t="s">
        <v>45</v>
      </c>
      <c r="O432" s="52">
        <v>0.1</v>
      </c>
      <c r="P432" s="52">
        <v>0.1</v>
      </c>
      <c r="Q432" s="52">
        <v>1</v>
      </c>
      <c r="R432" s="52">
        <v>1</v>
      </c>
      <c r="S432" s="53">
        <f>SUM(O432:O432)*M431</f>
        <v>2.0000000000000004E-2</v>
      </c>
      <c r="T432" s="53">
        <f>SUM(P432:P432)*M431</f>
        <v>2.0000000000000004E-2</v>
      </c>
      <c r="U432" s="53">
        <f t="shared" si="339"/>
        <v>0.2</v>
      </c>
      <c r="V432" s="53">
        <f>SUM(R432:R432)*M431</f>
        <v>0.2</v>
      </c>
      <c r="W432" s="53">
        <f t="shared" si="319"/>
        <v>0.2</v>
      </c>
      <c r="X432" s="262"/>
      <c r="Y432" s="262"/>
      <c r="Z432" s="262"/>
      <c r="AA432" s="262"/>
      <c r="AB432" s="262"/>
      <c r="AC432" s="79"/>
      <c r="AD432" s="256"/>
      <c r="AE432" s="71"/>
      <c r="AF432" s="263"/>
      <c r="AG432" s="261"/>
      <c r="AH432" s="259"/>
      <c r="AI432" s="95"/>
      <c r="AJ432" s="250"/>
    </row>
    <row r="433" spans="1:36" ht="20.100000000000001" customHeight="1" x14ac:dyDescent="0.2">
      <c r="A433" s="158"/>
      <c r="B433" s="241"/>
      <c r="C433" s="246"/>
      <c r="D433" s="247"/>
      <c r="E433" s="244"/>
      <c r="F433" s="245"/>
      <c r="G433" s="250"/>
      <c r="H433" s="253"/>
      <c r="I433" s="250"/>
      <c r="J433" s="250"/>
      <c r="K433" s="251"/>
      <c r="L433" s="252" t="s">
        <v>540</v>
      </c>
      <c r="M433" s="255">
        <v>0.6</v>
      </c>
      <c r="N433" s="48" t="s">
        <v>41</v>
      </c>
      <c r="O433" s="49">
        <v>0</v>
      </c>
      <c r="P433" s="49">
        <v>0.5</v>
      </c>
      <c r="Q433" s="49">
        <v>1</v>
      </c>
      <c r="R433" s="49">
        <v>1</v>
      </c>
      <c r="S433" s="50">
        <f>SUM(O433:O433)*M433</f>
        <v>0</v>
      </c>
      <c r="T433" s="50">
        <f>SUM(P433:P433)*M433</f>
        <v>0.3</v>
      </c>
      <c r="U433" s="50">
        <f t="shared" si="337"/>
        <v>0.6</v>
      </c>
      <c r="V433" s="50">
        <f>SUM(R433:R433)*M433</f>
        <v>0.6</v>
      </c>
      <c r="W433" s="50">
        <f t="shared" si="319"/>
        <v>0.6</v>
      </c>
      <c r="X433" s="262"/>
      <c r="Y433" s="262"/>
      <c r="Z433" s="262"/>
      <c r="AA433" s="262"/>
      <c r="AB433" s="262"/>
      <c r="AC433" s="79"/>
      <c r="AD433" s="256"/>
      <c r="AE433" s="71" t="str">
        <f t="shared" ref="AE433" si="344">+IF(Q434&gt;Q433,"SUPERADA",IF(Q434=Q433,"EQUILIBRADA",IF(Q434&lt;Q433,"PARA MEJORAR")))</f>
        <v>EQUILIBRADA</v>
      </c>
      <c r="AF433" s="263"/>
      <c r="AG433" s="261"/>
      <c r="AH433" s="259"/>
      <c r="AI433" s="95"/>
      <c r="AJ433" s="250"/>
    </row>
    <row r="434" spans="1:36" ht="20.100000000000001" customHeight="1" x14ac:dyDescent="0.2">
      <c r="A434" s="158"/>
      <c r="B434" s="241"/>
      <c r="C434" s="246"/>
      <c r="D434" s="247"/>
      <c r="E434" s="244"/>
      <c r="F434" s="245"/>
      <c r="G434" s="250"/>
      <c r="H434" s="253"/>
      <c r="I434" s="250"/>
      <c r="J434" s="250"/>
      <c r="K434" s="251"/>
      <c r="L434" s="252"/>
      <c r="M434" s="255"/>
      <c r="N434" s="51" t="s">
        <v>45</v>
      </c>
      <c r="O434" s="52">
        <v>0</v>
      </c>
      <c r="P434" s="52">
        <v>0.9</v>
      </c>
      <c r="Q434" s="52">
        <v>1</v>
      </c>
      <c r="R434" s="52">
        <v>1</v>
      </c>
      <c r="S434" s="53">
        <f>SUM(O434:O434)*M433</f>
        <v>0</v>
      </c>
      <c r="T434" s="53">
        <f>SUM(P434:P434)*M433</f>
        <v>0.54</v>
      </c>
      <c r="U434" s="53">
        <f t="shared" si="339"/>
        <v>0.6</v>
      </c>
      <c r="V434" s="53">
        <f>SUM(R434:R434)*M433</f>
        <v>0.6</v>
      </c>
      <c r="W434" s="53">
        <f t="shared" si="319"/>
        <v>0.6</v>
      </c>
      <c r="X434" s="262"/>
      <c r="Y434" s="262"/>
      <c r="Z434" s="262"/>
      <c r="AA434" s="262"/>
      <c r="AB434" s="262"/>
      <c r="AC434" s="79"/>
      <c r="AD434" s="256"/>
      <c r="AE434" s="71"/>
      <c r="AF434" s="263"/>
      <c r="AG434" s="261"/>
      <c r="AH434" s="259"/>
      <c r="AI434" s="95"/>
      <c r="AJ434" s="250"/>
    </row>
    <row r="435" spans="1:36" ht="20.100000000000001" customHeight="1" x14ac:dyDescent="0.2">
      <c r="A435" s="158"/>
      <c r="B435" s="241"/>
      <c r="C435" s="246"/>
      <c r="D435" s="247"/>
      <c r="E435" s="244"/>
      <c r="F435" s="245"/>
      <c r="G435" s="250"/>
      <c r="H435" s="253"/>
      <c r="I435" s="250"/>
      <c r="J435" s="250"/>
      <c r="K435" s="251"/>
      <c r="L435" s="252" t="s">
        <v>541</v>
      </c>
      <c r="M435" s="255">
        <v>0.2</v>
      </c>
      <c r="N435" s="48" t="s">
        <v>41</v>
      </c>
      <c r="O435" s="49">
        <v>0</v>
      </c>
      <c r="P435" s="49">
        <v>0</v>
      </c>
      <c r="Q435" s="49">
        <v>0.5</v>
      </c>
      <c r="R435" s="49">
        <v>1</v>
      </c>
      <c r="S435" s="50">
        <f>SUM(O435:O435)*M435</f>
        <v>0</v>
      </c>
      <c r="T435" s="50">
        <f>SUM(P435:P435)*M435</f>
        <v>0</v>
      </c>
      <c r="U435" s="50">
        <f t="shared" si="337"/>
        <v>0.1</v>
      </c>
      <c r="V435" s="50">
        <f>SUM(R435:R435)*M435</f>
        <v>0.2</v>
      </c>
      <c r="W435" s="50">
        <f t="shared" si="319"/>
        <v>0.2</v>
      </c>
      <c r="X435" s="262"/>
      <c r="Y435" s="262"/>
      <c r="Z435" s="262"/>
      <c r="AA435" s="262"/>
      <c r="AB435" s="262"/>
      <c r="AC435" s="79"/>
      <c r="AD435" s="256"/>
      <c r="AE435" s="71" t="str">
        <f t="shared" ref="AE435" si="345">+IF(Q436&gt;Q435,"SUPERADA",IF(Q436=Q435,"EQUILIBRADA",IF(Q436&lt;Q435,"PARA MEJORAR")))</f>
        <v>SUPERADA</v>
      </c>
      <c r="AF435" s="263"/>
      <c r="AG435" s="261"/>
      <c r="AH435" s="259"/>
      <c r="AI435" s="95"/>
      <c r="AJ435" s="250"/>
    </row>
    <row r="436" spans="1:36" ht="20.100000000000001" customHeight="1" x14ac:dyDescent="0.2">
      <c r="A436" s="158"/>
      <c r="B436" s="241"/>
      <c r="C436" s="246"/>
      <c r="D436" s="247"/>
      <c r="E436" s="244"/>
      <c r="F436" s="245"/>
      <c r="G436" s="250"/>
      <c r="H436" s="253"/>
      <c r="I436" s="250"/>
      <c r="J436" s="250"/>
      <c r="K436" s="251"/>
      <c r="L436" s="252"/>
      <c r="M436" s="255"/>
      <c r="N436" s="51" t="s">
        <v>45</v>
      </c>
      <c r="O436" s="52">
        <v>0</v>
      </c>
      <c r="P436" s="52">
        <v>0</v>
      </c>
      <c r="Q436" s="52">
        <v>0.8</v>
      </c>
      <c r="R436" s="52">
        <v>1</v>
      </c>
      <c r="S436" s="53">
        <f>SUM(O436:O436)*M435</f>
        <v>0</v>
      </c>
      <c r="T436" s="53">
        <f>SUM(P436:P436)*M435</f>
        <v>0</v>
      </c>
      <c r="U436" s="53">
        <f t="shared" si="339"/>
        <v>0.16000000000000003</v>
      </c>
      <c r="V436" s="53">
        <f>SUM(R436:R436)*M435</f>
        <v>0.2</v>
      </c>
      <c r="W436" s="53">
        <f t="shared" si="319"/>
        <v>0.2</v>
      </c>
      <c r="X436" s="262"/>
      <c r="Y436" s="262"/>
      <c r="Z436" s="262"/>
      <c r="AA436" s="262"/>
      <c r="AB436" s="262"/>
      <c r="AC436" s="79"/>
      <c r="AD436" s="256"/>
      <c r="AE436" s="71"/>
      <c r="AF436" s="263"/>
      <c r="AG436" s="261"/>
      <c r="AH436" s="259"/>
      <c r="AI436" s="95"/>
      <c r="AJ436" s="250"/>
    </row>
    <row r="437" spans="1:36" ht="20.100000000000001" customHeight="1" x14ac:dyDescent="0.2">
      <c r="A437" s="158"/>
      <c r="B437" s="241"/>
      <c r="C437" s="246"/>
      <c r="D437" s="247"/>
      <c r="E437" s="244"/>
      <c r="F437" s="245"/>
      <c r="G437" s="250" t="s">
        <v>542</v>
      </c>
      <c r="H437" s="238">
        <v>65</v>
      </c>
      <c r="I437" s="250" t="s">
        <v>543</v>
      </c>
      <c r="J437" s="250" t="s">
        <v>544</v>
      </c>
      <c r="K437" s="251">
        <f>+AA437</f>
        <v>1</v>
      </c>
      <c r="L437" s="252" t="s">
        <v>545</v>
      </c>
      <c r="M437" s="255">
        <v>0.4</v>
      </c>
      <c r="N437" s="48" t="s">
        <v>41</v>
      </c>
      <c r="O437" s="49">
        <v>0</v>
      </c>
      <c r="P437" s="49">
        <v>0</v>
      </c>
      <c r="Q437" s="49">
        <v>1</v>
      </c>
      <c r="R437" s="49">
        <v>1</v>
      </c>
      <c r="S437" s="50">
        <f>SUM(O437:O437)*M437</f>
        <v>0</v>
      </c>
      <c r="T437" s="50">
        <f>SUM(P437:P437)*M437</f>
        <v>0</v>
      </c>
      <c r="U437" s="50">
        <f t="shared" si="337"/>
        <v>0.4</v>
      </c>
      <c r="V437" s="50">
        <f>SUM(R437:R437)*M437</f>
        <v>0.4</v>
      </c>
      <c r="W437" s="50">
        <f t="shared" si="319"/>
        <v>0.4</v>
      </c>
      <c r="X437" s="262">
        <f>+S438+S440+S442</f>
        <v>0.44000000000000006</v>
      </c>
      <c r="Y437" s="262">
        <f>+T438+T440+T442</f>
        <v>0.60000000000000009</v>
      </c>
      <c r="Z437" s="262">
        <f>+U438+U440+U442</f>
        <v>0.76</v>
      </c>
      <c r="AA437" s="262">
        <f>+V438+V440+V442</f>
        <v>1</v>
      </c>
      <c r="AB437" s="262">
        <f>MAX(X437:AA442)</f>
        <v>1</v>
      </c>
      <c r="AC437" s="79"/>
      <c r="AD437" s="256"/>
      <c r="AE437" s="71" t="str">
        <f t="shared" ref="AE437" si="346">+IF(Q438&gt;Q437,"SUPERADA",IF(Q438=Q437,"EQUILIBRADA",IF(Q438&lt;Q437,"PARA MEJORAR")))</f>
        <v>EQUILIBRADA</v>
      </c>
      <c r="AF437" s="263" t="str">
        <f>IF(COUNTIF(AE437:AE442,"PARA MEJORAR")&gt;1,"PARA MEJORAR","BIEN")</f>
        <v>BIEN</v>
      </c>
      <c r="AG437" s="261"/>
      <c r="AH437" s="259"/>
      <c r="AI437" s="95"/>
      <c r="AJ437" s="250"/>
    </row>
    <row r="438" spans="1:36" ht="20.100000000000001" customHeight="1" x14ac:dyDescent="0.2">
      <c r="A438" s="158"/>
      <c r="B438" s="241"/>
      <c r="C438" s="246"/>
      <c r="D438" s="247"/>
      <c r="E438" s="244"/>
      <c r="F438" s="245"/>
      <c r="G438" s="250"/>
      <c r="H438" s="238"/>
      <c r="I438" s="250"/>
      <c r="J438" s="250"/>
      <c r="K438" s="251"/>
      <c r="L438" s="252"/>
      <c r="M438" s="255"/>
      <c r="N438" s="51" t="s">
        <v>45</v>
      </c>
      <c r="O438" s="52">
        <v>1</v>
      </c>
      <c r="P438" s="52">
        <v>1</v>
      </c>
      <c r="Q438" s="52">
        <v>1</v>
      </c>
      <c r="R438" s="52">
        <v>1</v>
      </c>
      <c r="S438" s="53">
        <f>SUM(O438:O438)*M437</f>
        <v>0.4</v>
      </c>
      <c r="T438" s="53">
        <f>SUM(P438:P438)*M437</f>
        <v>0.4</v>
      </c>
      <c r="U438" s="53">
        <f t="shared" si="339"/>
        <v>0.4</v>
      </c>
      <c r="V438" s="53">
        <f>SUM(R438:R438)*M437</f>
        <v>0.4</v>
      </c>
      <c r="W438" s="53">
        <f t="shared" si="319"/>
        <v>0.4</v>
      </c>
      <c r="X438" s="262"/>
      <c r="Y438" s="262"/>
      <c r="Z438" s="262"/>
      <c r="AA438" s="262"/>
      <c r="AB438" s="262"/>
      <c r="AC438" s="79"/>
      <c r="AD438" s="256"/>
      <c r="AE438" s="71"/>
      <c r="AF438" s="263"/>
      <c r="AG438" s="261"/>
      <c r="AH438" s="259"/>
      <c r="AI438" s="95"/>
      <c r="AJ438" s="250"/>
    </row>
    <row r="439" spans="1:36" ht="20.100000000000001" customHeight="1" x14ac:dyDescent="0.2">
      <c r="A439" s="158"/>
      <c r="B439" s="241"/>
      <c r="C439" s="246"/>
      <c r="D439" s="247"/>
      <c r="E439" s="244"/>
      <c r="F439" s="245"/>
      <c r="G439" s="250"/>
      <c r="H439" s="238"/>
      <c r="I439" s="250"/>
      <c r="J439" s="250"/>
      <c r="K439" s="251"/>
      <c r="L439" s="252" t="s">
        <v>546</v>
      </c>
      <c r="M439" s="255">
        <v>0.4</v>
      </c>
      <c r="N439" s="48" t="s">
        <v>41</v>
      </c>
      <c r="O439" s="49">
        <v>0.1</v>
      </c>
      <c r="P439" s="49">
        <v>0.4</v>
      </c>
      <c r="Q439" s="49">
        <v>0.6</v>
      </c>
      <c r="R439" s="49">
        <v>1</v>
      </c>
      <c r="S439" s="50">
        <f>SUM(O439:O439)*M439</f>
        <v>4.0000000000000008E-2</v>
      </c>
      <c r="T439" s="50">
        <f>SUM(P439:P439)*M439</f>
        <v>0.16000000000000003</v>
      </c>
      <c r="U439" s="50">
        <f t="shared" si="337"/>
        <v>0.24</v>
      </c>
      <c r="V439" s="50">
        <f>SUM(R439:R439)*M439</f>
        <v>0.4</v>
      </c>
      <c r="W439" s="50">
        <f t="shared" si="319"/>
        <v>0.4</v>
      </c>
      <c r="X439" s="262"/>
      <c r="Y439" s="262"/>
      <c r="Z439" s="262"/>
      <c r="AA439" s="262"/>
      <c r="AB439" s="262"/>
      <c r="AC439" s="79"/>
      <c r="AD439" s="256"/>
      <c r="AE439" s="71" t="str">
        <f t="shared" ref="AE439" si="347">+IF(Q440&gt;Q439,"SUPERADA",IF(Q440=Q439,"EQUILIBRADA",IF(Q440&lt;Q439,"PARA MEJORAR")))</f>
        <v>EQUILIBRADA</v>
      </c>
      <c r="AF439" s="263"/>
      <c r="AG439" s="261"/>
      <c r="AH439" s="259"/>
      <c r="AI439" s="95"/>
      <c r="AJ439" s="250"/>
    </row>
    <row r="440" spans="1:36" ht="20.100000000000001" customHeight="1" x14ac:dyDescent="0.2">
      <c r="A440" s="158"/>
      <c r="B440" s="241"/>
      <c r="C440" s="246"/>
      <c r="D440" s="247"/>
      <c r="E440" s="244"/>
      <c r="F440" s="245"/>
      <c r="G440" s="250"/>
      <c r="H440" s="238"/>
      <c r="I440" s="250"/>
      <c r="J440" s="250"/>
      <c r="K440" s="251"/>
      <c r="L440" s="252"/>
      <c r="M440" s="255"/>
      <c r="N440" s="51" t="s">
        <v>45</v>
      </c>
      <c r="O440" s="52">
        <v>0.1</v>
      </c>
      <c r="P440" s="52">
        <v>0.35</v>
      </c>
      <c r="Q440" s="52">
        <v>0.6</v>
      </c>
      <c r="R440" s="52">
        <v>1</v>
      </c>
      <c r="S440" s="53">
        <f>SUM(O440:O440)*M439</f>
        <v>4.0000000000000008E-2</v>
      </c>
      <c r="T440" s="53">
        <f>SUM(P440:P440)*M439</f>
        <v>0.13999999999999999</v>
      </c>
      <c r="U440" s="53">
        <f t="shared" si="339"/>
        <v>0.24</v>
      </c>
      <c r="V440" s="53">
        <f>SUM(R440:R440)*M439</f>
        <v>0.4</v>
      </c>
      <c r="W440" s="53">
        <f t="shared" si="319"/>
        <v>0.4</v>
      </c>
      <c r="X440" s="262"/>
      <c r="Y440" s="262"/>
      <c r="Z440" s="262"/>
      <c r="AA440" s="262"/>
      <c r="AB440" s="262"/>
      <c r="AC440" s="79"/>
      <c r="AD440" s="256"/>
      <c r="AE440" s="71"/>
      <c r="AF440" s="263"/>
      <c r="AG440" s="261"/>
      <c r="AH440" s="259"/>
      <c r="AI440" s="95"/>
      <c r="AJ440" s="250"/>
    </row>
    <row r="441" spans="1:36" ht="20.100000000000001" customHeight="1" x14ac:dyDescent="0.2">
      <c r="A441" s="158"/>
      <c r="B441" s="241"/>
      <c r="C441" s="246"/>
      <c r="D441" s="247"/>
      <c r="E441" s="244"/>
      <c r="F441" s="245"/>
      <c r="G441" s="250"/>
      <c r="H441" s="238"/>
      <c r="I441" s="250"/>
      <c r="J441" s="250"/>
      <c r="K441" s="251"/>
      <c r="L441" s="252" t="s">
        <v>547</v>
      </c>
      <c r="M441" s="255">
        <v>0.2</v>
      </c>
      <c r="N441" s="48" t="s">
        <v>41</v>
      </c>
      <c r="O441" s="49">
        <v>0</v>
      </c>
      <c r="P441" s="49">
        <v>0.3</v>
      </c>
      <c r="Q441" s="49">
        <v>0.6</v>
      </c>
      <c r="R441" s="49">
        <v>1</v>
      </c>
      <c r="S441" s="50">
        <f>SUM(O441:O441)*M441</f>
        <v>0</v>
      </c>
      <c r="T441" s="50">
        <f>SUM(P441:P441)*M441</f>
        <v>0.06</v>
      </c>
      <c r="U441" s="50">
        <f t="shared" si="337"/>
        <v>0.12</v>
      </c>
      <c r="V441" s="50">
        <f>SUM(R441:R441)*M441</f>
        <v>0.2</v>
      </c>
      <c r="W441" s="50">
        <f t="shared" si="319"/>
        <v>0.2</v>
      </c>
      <c r="X441" s="262"/>
      <c r="Y441" s="262"/>
      <c r="Z441" s="262"/>
      <c r="AA441" s="262"/>
      <c r="AB441" s="262"/>
      <c r="AC441" s="79"/>
      <c r="AD441" s="256"/>
      <c r="AE441" s="71" t="str">
        <f t="shared" ref="AE441" si="348">+IF(Q442&gt;Q441,"SUPERADA",IF(Q442=Q441,"EQUILIBRADA",IF(Q442&lt;Q441,"PARA MEJORAR")))</f>
        <v>EQUILIBRADA</v>
      </c>
      <c r="AF441" s="263"/>
      <c r="AG441" s="261"/>
      <c r="AH441" s="259"/>
      <c r="AI441" s="95"/>
      <c r="AJ441" s="250"/>
    </row>
    <row r="442" spans="1:36" ht="20.100000000000001" customHeight="1" x14ac:dyDescent="0.2">
      <c r="A442" s="158"/>
      <c r="B442" s="241"/>
      <c r="C442" s="246"/>
      <c r="D442" s="247"/>
      <c r="E442" s="244"/>
      <c r="F442" s="245"/>
      <c r="G442" s="250"/>
      <c r="H442" s="238"/>
      <c r="I442" s="250"/>
      <c r="J442" s="250"/>
      <c r="K442" s="251"/>
      <c r="L442" s="252"/>
      <c r="M442" s="255"/>
      <c r="N442" s="51" t="s">
        <v>45</v>
      </c>
      <c r="O442" s="52">
        <v>0</v>
      </c>
      <c r="P442" s="52">
        <v>0.3</v>
      </c>
      <c r="Q442" s="52">
        <v>0.6</v>
      </c>
      <c r="R442" s="52">
        <v>1</v>
      </c>
      <c r="S442" s="53">
        <f>SUM(O442:O442)*M441</f>
        <v>0</v>
      </c>
      <c r="T442" s="53">
        <f>SUM(P442:P442)*M441</f>
        <v>0.06</v>
      </c>
      <c r="U442" s="53">
        <f t="shared" si="339"/>
        <v>0.12</v>
      </c>
      <c r="V442" s="53">
        <f>SUM(R442:R442)*M441</f>
        <v>0.2</v>
      </c>
      <c r="W442" s="53">
        <f t="shared" si="319"/>
        <v>0.2</v>
      </c>
      <c r="X442" s="262"/>
      <c r="Y442" s="262"/>
      <c r="Z442" s="262"/>
      <c r="AA442" s="262"/>
      <c r="AB442" s="262"/>
      <c r="AC442" s="79"/>
      <c r="AD442" s="256"/>
      <c r="AE442" s="71"/>
      <c r="AF442" s="263"/>
      <c r="AG442" s="261"/>
      <c r="AH442" s="259"/>
      <c r="AI442" s="95"/>
      <c r="AJ442" s="250"/>
    </row>
    <row r="443" spans="1:36" ht="24.95" customHeight="1" x14ac:dyDescent="0.2">
      <c r="A443" s="158"/>
      <c r="B443" s="241"/>
      <c r="C443" s="246"/>
      <c r="D443" s="247"/>
      <c r="E443" s="244"/>
      <c r="F443" s="245"/>
      <c r="G443" s="250" t="s">
        <v>548</v>
      </c>
      <c r="H443" s="238">
        <v>66</v>
      </c>
      <c r="I443" s="250" t="s">
        <v>549</v>
      </c>
      <c r="J443" s="250" t="s">
        <v>550</v>
      </c>
      <c r="K443" s="251">
        <f>+AA443</f>
        <v>1</v>
      </c>
      <c r="L443" s="252" t="s">
        <v>551</v>
      </c>
      <c r="M443" s="255">
        <v>0.3</v>
      </c>
      <c r="N443" s="48" t="s">
        <v>41</v>
      </c>
      <c r="O443" s="49">
        <v>0.25</v>
      </c>
      <c r="P443" s="49">
        <v>0.5</v>
      </c>
      <c r="Q443" s="49">
        <v>0.75</v>
      </c>
      <c r="R443" s="49">
        <v>1</v>
      </c>
      <c r="S443" s="50">
        <f>SUM(O443:O443)*M443</f>
        <v>7.4999999999999997E-2</v>
      </c>
      <c r="T443" s="50">
        <f>SUM(P443:P443)*M443</f>
        <v>0.15</v>
      </c>
      <c r="U443" s="50">
        <f t="shared" si="337"/>
        <v>0.22499999999999998</v>
      </c>
      <c r="V443" s="50">
        <f>SUM(R443:R443)*M443</f>
        <v>0.3</v>
      </c>
      <c r="W443" s="50">
        <f t="shared" si="319"/>
        <v>0.3</v>
      </c>
      <c r="X443" s="262">
        <f>+S444+S446+S448+S450</f>
        <v>0.17499999999999999</v>
      </c>
      <c r="Y443" s="262">
        <f>+T444+T446+T448+T450</f>
        <v>0.39999999999999997</v>
      </c>
      <c r="Z443" s="262">
        <f>+U444+U446+U448+U450</f>
        <v>0.68499999999999994</v>
      </c>
      <c r="AA443" s="262">
        <f>+V444+V446+V448+V450</f>
        <v>1</v>
      </c>
      <c r="AB443" s="262">
        <f>MAX(X443:AA450)</f>
        <v>1</v>
      </c>
      <c r="AC443" s="79"/>
      <c r="AD443" s="256"/>
      <c r="AE443" s="71" t="str">
        <f t="shared" ref="AE443" si="349">+IF(Q444&gt;Q443,"SUPERADA",IF(Q444=Q443,"EQUILIBRADA",IF(Q444&lt;Q443,"PARA MEJORAR")))</f>
        <v>EQUILIBRADA</v>
      </c>
      <c r="AF443" s="263" t="str">
        <f>IF(COUNTIF(AE443:AE450,"PARA MEJORAR")&gt;1,"PARA MEJORAR","BIEN")</f>
        <v>BIEN</v>
      </c>
      <c r="AG443" s="261"/>
      <c r="AH443" s="259"/>
      <c r="AI443" s="95"/>
      <c r="AJ443" s="250"/>
    </row>
    <row r="444" spans="1:36" ht="24.95" customHeight="1" x14ac:dyDescent="0.2">
      <c r="A444" s="158"/>
      <c r="B444" s="241"/>
      <c r="C444" s="246"/>
      <c r="D444" s="247"/>
      <c r="E444" s="244"/>
      <c r="F444" s="245"/>
      <c r="G444" s="250"/>
      <c r="H444" s="238"/>
      <c r="I444" s="250"/>
      <c r="J444" s="250"/>
      <c r="K444" s="251"/>
      <c r="L444" s="252"/>
      <c r="M444" s="255"/>
      <c r="N444" s="51" t="s">
        <v>45</v>
      </c>
      <c r="O444" s="52">
        <v>0.25</v>
      </c>
      <c r="P444" s="52">
        <v>0.5</v>
      </c>
      <c r="Q444" s="52">
        <v>0.75</v>
      </c>
      <c r="R444" s="52">
        <v>1</v>
      </c>
      <c r="S444" s="53">
        <f>SUM(O444:O444)*M443</f>
        <v>7.4999999999999997E-2</v>
      </c>
      <c r="T444" s="53">
        <f>SUM(P444:P444)*M443</f>
        <v>0.15</v>
      </c>
      <c r="U444" s="53">
        <f t="shared" si="339"/>
        <v>0.22499999999999998</v>
      </c>
      <c r="V444" s="53">
        <f>SUM(R444:R444)*M443</f>
        <v>0.3</v>
      </c>
      <c r="W444" s="53">
        <f t="shared" si="319"/>
        <v>0.3</v>
      </c>
      <c r="X444" s="262"/>
      <c r="Y444" s="262"/>
      <c r="Z444" s="262"/>
      <c r="AA444" s="262"/>
      <c r="AB444" s="262"/>
      <c r="AC444" s="79"/>
      <c r="AD444" s="256"/>
      <c r="AE444" s="71"/>
      <c r="AF444" s="263"/>
      <c r="AG444" s="261"/>
      <c r="AH444" s="259"/>
      <c r="AI444" s="95"/>
      <c r="AJ444" s="250"/>
    </row>
    <row r="445" spans="1:36" ht="24.95" customHeight="1" x14ac:dyDescent="0.2">
      <c r="A445" s="158"/>
      <c r="B445" s="241"/>
      <c r="C445" s="246"/>
      <c r="D445" s="247"/>
      <c r="E445" s="244"/>
      <c r="F445" s="245"/>
      <c r="G445" s="250"/>
      <c r="H445" s="238"/>
      <c r="I445" s="250"/>
      <c r="J445" s="250"/>
      <c r="K445" s="251"/>
      <c r="L445" s="252" t="s">
        <v>552</v>
      </c>
      <c r="M445" s="255">
        <v>0.3</v>
      </c>
      <c r="N445" s="48" t="s">
        <v>41</v>
      </c>
      <c r="O445" s="49">
        <v>0.3</v>
      </c>
      <c r="P445" s="49">
        <v>0.5</v>
      </c>
      <c r="Q445" s="49">
        <v>0.8</v>
      </c>
      <c r="R445" s="49">
        <v>1</v>
      </c>
      <c r="S445" s="50">
        <f>SUM(O445:O445)*M445</f>
        <v>0.09</v>
      </c>
      <c r="T445" s="50">
        <f>SUM(P445:P445)*M445</f>
        <v>0.15</v>
      </c>
      <c r="U445" s="50">
        <f t="shared" si="337"/>
        <v>0.24</v>
      </c>
      <c r="V445" s="50">
        <f>SUM(R445:R445)*M445</f>
        <v>0.3</v>
      </c>
      <c r="W445" s="50">
        <f t="shared" si="319"/>
        <v>0.3</v>
      </c>
      <c r="X445" s="262"/>
      <c r="Y445" s="262"/>
      <c r="Z445" s="262"/>
      <c r="AA445" s="262"/>
      <c r="AB445" s="262"/>
      <c r="AC445" s="79"/>
      <c r="AD445" s="256"/>
      <c r="AE445" s="71" t="str">
        <f t="shared" ref="AE445" si="350">+IF(Q446&gt;Q445,"SUPERADA",IF(Q446=Q445,"EQUILIBRADA",IF(Q446&lt;Q445,"PARA MEJORAR")))</f>
        <v>EQUILIBRADA</v>
      </c>
      <c r="AF445" s="263"/>
      <c r="AG445" s="261"/>
      <c r="AH445" s="259"/>
      <c r="AI445" s="95"/>
      <c r="AJ445" s="250"/>
    </row>
    <row r="446" spans="1:36" ht="24.95" customHeight="1" x14ac:dyDescent="0.2">
      <c r="A446" s="158"/>
      <c r="B446" s="241"/>
      <c r="C446" s="246"/>
      <c r="D446" s="247"/>
      <c r="E446" s="244"/>
      <c r="F446" s="245"/>
      <c r="G446" s="250"/>
      <c r="H446" s="238"/>
      <c r="I446" s="250"/>
      <c r="J446" s="250"/>
      <c r="K446" s="251"/>
      <c r="L446" s="252"/>
      <c r="M446" s="255"/>
      <c r="N446" s="51" t="s">
        <v>45</v>
      </c>
      <c r="O446" s="52">
        <v>0.3</v>
      </c>
      <c r="P446" s="52">
        <v>0.5</v>
      </c>
      <c r="Q446" s="52">
        <v>0.8</v>
      </c>
      <c r="R446" s="52">
        <v>1</v>
      </c>
      <c r="S446" s="53">
        <f>SUM(O446:O446)*M445</f>
        <v>0.09</v>
      </c>
      <c r="T446" s="53">
        <f>SUM(P446:P446)*M445</f>
        <v>0.15</v>
      </c>
      <c r="U446" s="53">
        <f t="shared" si="339"/>
        <v>0.24</v>
      </c>
      <c r="V446" s="53">
        <f>SUM(R446:R446)*M445</f>
        <v>0.3</v>
      </c>
      <c r="W446" s="53">
        <f t="shared" si="319"/>
        <v>0.3</v>
      </c>
      <c r="X446" s="262"/>
      <c r="Y446" s="262"/>
      <c r="Z446" s="262"/>
      <c r="AA446" s="262"/>
      <c r="AB446" s="262"/>
      <c r="AC446" s="79"/>
      <c r="AD446" s="256"/>
      <c r="AE446" s="71"/>
      <c r="AF446" s="263"/>
      <c r="AG446" s="261"/>
      <c r="AH446" s="259"/>
      <c r="AI446" s="95"/>
      <c r="AJ446" s="250"/>
    </row>
    <row r="447" spans="1:36" ht="24.95" customHeight="1" x14ac:dyDescent="0.2">
      <c r="A447" s="158"/>
      <c r="B447" s="241"/>
      <c r="C447" s="246"/>
      <c r="D447" s="247"/>
      <c r="E447" s="244"/>
      <c r="F447" s="245"/>
      <c r="G447" s="250"/>
      <c r="H447" s="238"/>
      <c r="I447" s="250"/>
      <c r="J447" s="250"/>
      <c r="K447" s="251"/>
      <c r="L447" s="252" t="s">
        <v>553</v>
      </c>
      <c r="M447" s="255">
        <v>0.2</v>
      </c>
      <c r="N447" s="48" t="s">
        <v>41</v>
      </c>
      <c r="O447" s="49">
        <v>0.05</v>
      </c>
      <c r="P447" s="49">
        <v>0.2</v>
      </c>
      <c r="Q447" s="49">
        <v>0.5</v>
      </c>
      <c r="R447" s="49">
        <v>1</v>
      </c>
      <c r="S447" s="50">
        <f>SUM(O447:O447)*M447</f>
        <v>1.0000000000000002E-2</v>
      </c>
      <c r="T447" s="50">
        <f>SUM(P447:P447)*M447</f>
        <v>4.0000000000000008E-2</v>
      </c>
      <c r="U447" s="50">
        <f t="shared" si="337"/>
        <v>0.1</v>
      </c>
      <c r="V447" s="50">
        <f>SUM(R447:R447)*M447</f>
        <v>0.2</v>
      </c>
      <c r="W447" s="50">
        <f t="shared" si="319"/>
        <v>0.2</v>
      </c>
      <c r="X447" s="262"/>
      <c r="Y447" s="262"/>
      <c r="Z447" s="262"/>
      <c r="AA447" s="262"/>
      <c r="AB447" s="262"/>
      <c r="AC447" s="79"/>
      <c r="AD447" s="256"/>
      <c r="AE447" s="71" t="str">
        <f t="shared" ref="AE447" si="351">+IF(Q448&gt;Q447,"SUPERADA",IF(Q448=Q447,"EQUILIBRADA",IF(Q448&lt;Q447,"PARA MEJORAR")))</f>
        <v>EQUILIBRADA</v>
      </c>
      <c r="AF447" s="263"/>
      <c r="AG447" s="261"/>
      <c r="AH447" s="259"/>
      <c r="AI447" s="95"/>
      <c r="AJ447" s="250"/>
    </row>
    <row r="448" spans="1:36" ht="24.95" customHeight="1" x14ac:dyDescent="0.2">
      <c r="A448" s="158"/>
      <c r="B448" s="241"/>
      <c r="C448" s="246"/>
      <c r="D448" s="247"/>
      <c r="E448" s="244"/>
      <c r="F448" s="245"/>
      <c r="G448" s="250"/>
      <c r="H448" s="238"/>
      <c r="I448" s="250"/>
      <c r="J448" s="250"/>
      <c r="K448" s="251"/>
      <c r="L448" s="252"/>
      <c r="M448" s="255"/>
      <c r="N448" s="51" t="s">
        <v>45</v>
      </c>
      <c r="O448" s="52">
        <v>0.05</v>
      </c>
      <c r="P448" s="52">
        <v>0.2</v>
      </c>
      <c r="Q448" s="52">
        <v>0.5</v>
      </c>
      <c r="R448" s="52">
        <v>1</v>
      </c>
      <c r="S448" s="53">
        <f>SUM(O448:O448)*M447</f>
        <v>1.0000000000000002E-2</v>
      </c>
      <c r="T448" s="53">
        <f>SUM(P448:P448)*M447</f>
        <v>4.0000000000000008E-2</v>
      </c>
      <c r="U448" s="53">
        <f t="shared" si="339"/>
        <v>0.1</v>
      </c>
      <c r="V448" s="53">
        <f>SUM(R448:R448)*M447</f>
        <v>0.2</v>
      </c>
      <c r="W448" s="53">
        <f t="shared" si="319"/>
        <v>0.2</v>
      </c>
      <c r="X448" s="262"/>
      <c r="Y448" s="262"/>
      <c r="Z448" s="262"/>
      <c r="AA448" s="262"/>
      <c r="AB448" s="262"/>
      <c r="AC448" s="79"/>
      <c r="AD448" s="256"/>
      <c r="AE448" s="71"/>
      <c r="AF448" s="263"/>
      <c r="AG448" s="261"/>
      <c r="AH448" s="259"/>
      <c r="AI448" s="95"/>
      <c r="AJ448" s="250"/>
    </row>
    <row r="449" spans="1:36" ht="24.95" customHeight="1" x14ac:dyDescent="0.2">
      <c r="A449" s="158"/>
      <c r="B449" s="241"/>
      <c r="C449" s="246"/>
      <c r="D449" s="247"/>
      <c r="E449" s="244"/>
      <c r="F449" s="245"/>
      <c r="G449" s="250"/>
      <c r="H449" s="238"/>
      <c r="I449" s="250"/>
      <c r="J449" s="250"/>
      <c r="K449" s="251"/>
      <c r="L449" s="252" t="s">
        <v>554</v>
      </c>
      <c r="M449" s="255">
        <v>0.2</v>
      </c>
      <c r="N449" s="48" t="s">
        <v>41</v>
      </c>
      <c r="O449" s="49">
        <v>0</v>
      </c>
      <c r="P449" s="49">
        <v>0.3</v>
      </c>
      <c r="Q449" s="49">
        <v>0.6</v>
      </c>
      <c r="R449" s="49">
        <v>1</v>
      </c>
      <c r="S449" s="50">
        <f>SUM(O449:O449)*M449</f>
        <v>0</v>
      </c>
      <c r="T449" s="50">
        <f>SUM(P449:P449)*M449</f>
        <v>0.06</v>
      </c>
      <c r="U449" s="50">
        <f t="shared" si="337"/>
        <v>0.12</v>
      </c>
      <c r="V449" s="50">
        <f>SUM(R449:R449)*M449</f>
        <v>0.2</v>
      </c>
      <c r="W449" s="50">
        <f t="shared" si="319"/>
        <v>0.2</v>
      </c>
      <c r="X449" s="262"/>
      <c r="Y449" s="262"/>
      <c r="Z449" s="262"/>
      <c r="AA449" s="262"/>
      <c r="AB449" s="262"/>
      <c r="AC449" s="79"/>
      <c r="AD449" s="256"/>
      <c r="AE449" s="71" t="str">
        <f t="shared" ref="AE449" si="352">+IF(Q450&gt;Q449,"SUPERADA",IF(Q450=Q449,"EQUILIBRADA",IF(Q450&lt;Q449,"PARA MEJORAR")))</f>
        <v>EQUILIBRADA</v>
      </c>
      <c r="AF449" s="263"/>
      <c r="AG449" s="261"/>
      <c r="AH449" s="259"/>
      <c r="AI449" s="95"/>
      <c r="AJ449" s="250"/>
    </row>
    <row r="450" spans="1:36" ht="24.95" customHeight="1" x14ac:dyDescent="0.2">
      <c r="A450" s="158"/>
      <c r="B450" s="241"/>
      <c r="C450" s="246"/>
      <c r="D450" s="54"/>
      <c r="E450" s="244"/>
      <c r="F450" s="245"/>
      <c r="G450" s="250"/>
      <c r="H450" s="238"/>
      <c r="I450" s="250"/>
      <c r="J450" s="250"/>
      <c r="K450" s="251"/>
      <c r="L450" s="252"/>
      <c r="M450" s="255"/>
      <c r="N450" s="51" t="s">
        <v>45</v>
      </c>
      <c r="O450" s="52">
        <v>0</v>
      </c>
      <c r="P450" s="52">
        <v>0.3</v>
      </c>
      <c r="Q450" s="52">
        <v>0.6</v>
      </c>
      <c r="R450" s="52">
        <v>1</v>
      </c>
      <c r="S450" s="53">
        <f>SUM(O450:O450)*M449</f>
        <v>0</v>
      </c>
      <c r="T450" s="53">
        <f>SUM(P450:P450)*M449</f>
        <v>0.06</v>
      </c>
      <c r="U450" s="53">
        <f t="shared" si="339"/>
        <v>0.12</v>
      </c>
      <c r="V450" s="53">
        <f>SUM(R450:R450)*M449</f>
        <v>0.2</v>
      </c>
      <c r="W450" s="53">
        <f t="shared" si="319"/>
        <v>0.2</v>
      </c>
      <c r="X450" s="262"/>
      <c r="Y450" s="262"/>
      <c r="Z450" s="262"/>
      <c r="AA450" s="262"/>
      <c r="AB450" s="262"/>
      <c r="AC450" s="79"/>
      <c r="AD450" s="256"/>
      <c r="AE450" s="71"/>
      <c r="AF450" s="263"/>
      <c r="AG450" s="261"/>
      <c r="AH450" s="259"/>
      <c r="AI450" s="95"/>
      <c r="AJ450" s="250"/>
    </row>
    <row r="451" spans="1:36" ht="30" customHeight="1" x14ac:dyDescent="0.2">
      <c r="A451" s="158"/>
      <c r="B451" s="241"/>
      <c r="C451" s="246">
        <v>30</v>
      </c>
      <c r="D451" s="247" t="s">
        <v>555</v>
      </c>
      <c r="E451" s="244">
        <v>35</v>
      </c>
      <c r="F451" s="245" t="s">
        <v>556</v>
      </c>
      <c r="G451" s="250" t="s">
        <v>557</v>
      </c>
      <c r="H451" s="238">
        <v>67</v>
      </c>
      <c r="I451" s="250" t="s">
        <v>558</v>
      </c>
      <c r="J451" s="250" t="s">
        <v>559</v>
      </c>
      <c r="K451" s="251">
        <f>+AA451</f>
        <v>1</v>
      </c>
      <c r="L451" s="252" t="s">
        <v>560</v>
      </c>
      <c r="M451" s="255">
        <v>0.2</v>
      </c>
      <c r="N451" s="48" t="s">
        <v>41</v>
      </c>
      <c r="O451" s="49">
        <v>0.25</v>
      </c>
      <c r="P451" s="49">
        <v>0.5</v>
      </c>
      <c r="Q451" s="49">
        <v>0.75</v>
      </c>
      <c r="R451" s="49">
        <v>1</v>
      </c>
      <c r="S451" s="50">
        <f>SUM(O451:O451)*M451</f>
        <v>0.05</v>
      </c>
      <c r="T451" s="50">
        <f>SUM(P451:P451)*M451</f>
        <v>0.1</v>
      </c>
      <c r="U451" s="50">
        <f t="shared" si="337"/>
        <v>0.15000000000000002</v>
      </c>
      <c r="V451" s="50">
        <f>SUM(R451:R451)*M451</f>
        <v>0.2</v>
      </c>
      <c r="W451" s="50">
        <f t="shared" si="319"/>
        <v>0.2</v>
      </c>
      <c r="X451" s="262">
        <f>+S452+S454+S456</f>
        <v>0.05</v>
      </c>
      <c r="Y451" s="262">
        <f>+T452+T454+T456</f>
        <v>0.30000000000000004</v>
      </c>
      <c r="Z451" s="262">
        <f>+U452+U454+U456</f>
        <v>0.57999999999999996</v>
      </c>
      <c r="AA451" s="262">
        <f>+V452+V454+V456</f>
        <v>1</v>
      </c>
      <c r="AB451" s="262">
        <f>MAX(X451:AA456)</f>
        <v>1</v>
      </c>
      <c r="AC451" s="79"/>
      <c r="AD451" s="256"/>
      <c r="AE451" s="71" t="str">
        <f t="shared" ref="AE451" si="353">+IF(Q452&gt;Q451,"SUPERADA",IF(Q452=Q451,"EQUILIBRADA",IF(Q452&lt;Q451,"PARA MEJORAR")))</f>
        <v>SUPERADA</v>
      </c>
      <c r="AF451" s="263" t="str">
        <f>IF(COUNTIF(AE451:AE456,"PARA MEJORAR")&gt;1,"PARA MEJORAR","BIEN")</f>
        <v>BIEN</v>
      </c>
      <c r="AG451" s="261" t="str">
        <f>IF(COUNTIF(AF451:AF456,"PARA MEJORAR")&gt;=1,"PARA MEJORAR","BIEN")</f>
        <v>BIEN</v>
      </c>
      <c r="AH451" s="259"/>
      <c r="AI451" s="95"/>
      <c r="AJ451" s="250"/>
    </row>
    <row r="452" spans="1:36" ht="30" customHeight="1" x14ac:dyDescent="0.2">
      <c r="A452" s="158"/>
      <c r="B452" s="241"/>
      <c r="C452" s="246"/>
      <c r="D452" s="247"/>
      <c r="E452" s="244"/>
      <c r="F452" s="245"/>
      <c r="G452" s="250"/>
      <c r="H452" s="238"/>
      <c r="I452" s="250"/>
      <c r="J452" s="250"/>
      <c r="K452" s="251"/>
      <c r="L452" s="264"/>
      <c r="M452" s="255"/>
      <c r="N452" s="51" t="s">
        <v>45</v>
      </c>
      <c r="O452" s="52">
        <v>0.25</v>
      </c>
      <c r="P452" s="52">
        <v>0.9</v>
      </c>
      <c r="Q452" s="52">
        <v>0.9</v>
      </c>
      <c r="R452" s="52">
        <v>1</v>
      </c>
      <c r="S452" s="53">
        <f>SUM(O452:O452)*M451</f>
        <v>0.05</v>
      </c>
      <c r="T452" s="53">
        <f>SUM(P452:P452)*M451</f>
        <v>0.18000000000000002</v>
      </c>
      <c r="U452" s="53">
        <f t="shared" si="339"/>
        <v>0.18000000000000002</v>
      </c>
      <c r="V452" s="53">
        <f>SUM(R452:R452)*M451</f>
        <v>0.2</v>
      </c>
      <c r="W452" s="53">
        <f t="shared" si="319"/>
        <v>0.2</v>
      </c>
      <c r="X452" s="262"/>
      <c r="Y452" s="262"/>
      <c r="Z452" s="262"/>
      <c r="AA452" s="262"/>
      <c r="AB452" s="262"/>
      <c r="AC452" s="79"/>
      <c r="AD452" s="256"/>
      <c r="AE452" s="71"/>
      <c r="AF452" s="263"/>
      <c r="AG452" s="261"/>
      <c r="AH452" s="259"/>
      <c r="AI452" s="95"/>
      <c r="AJ452" s="250"/>
    </row>
    <row r="453" spans="1:36" ht="24.95" customHeight="1" x14ac:dyDescent="0.2">
      <c r="A453" s="158"/>
      <c r="B453" s="241"/>
      <c r="C453" s="246"/>
      <c r="D453" s="247"/>
      <c r="E453" s="244"/>
      <c r="F453" s="245"/>
      <c r="G453" s="250"/>
      <c r="H453" s="238"/>
      <c r="I453" s="250"/>
      <c r="J453" s="250"/>
      <c r="K453" s="251"/>
      <c r="L453" s="252" t="s">
        <v>561</v>
      </c>
      <c r="M453" s="255">
        <v>0.6</v>
      </c>
      <c r="N453" s="48" t="s">
        <v>41</v>
      </c>
      <c r="O453" s="49">
        <v>0</v>
      </c>
      <c r="P453" s="49">
        <v>0.2</v>
      </c>
      <c r="Q453" s="49">
        <v>0.5</v>
      </c>
      <c r="R453" s="49">
        <v>1</v>
      </c>
      <c r="S453" s="50">
        <f>SUM(O453:O453)*M453</f>
        <v>0</v>
      </c>
      <c r="T453" s="50">
        <f>SUM(P453:P453)*M453</f>
        <v>0.12</v>
      </c>
      <c r="U453" s="50">
        <f t="shared" si="337"/>
        <v>0.3</v>
      </c>
      <c r="V453" s="50">
        <f>SUM(R453:R453)*M453</f>
        <v>0.6</v>
      </c>
      <c r="W453" s="50">
        <f t="shared" ref="W453:W516" si="354">MAX(S453:V453)</f>
        <v>0.6</v>
      </c>
      <c r="X453" s="262"/>
      <c r="Y453" s="262"/>
      <c r="Z453" s="262"/>
      <c r="AA453" s="262"/>
      <c r="AB453" s="262"/>
      <c r="AC453" s="79"/>
      <c r="AD453" s="256"/>
      <c r="AE453" s="71" t="str">
        <f t="shared" ref="AE453" si="355">+IF(Q454&gt;Q453,"SUPERADA",IF(Q454=Q453,"EQUILIBRADA",IF(Q454&lt;Q453,"PARA MEJORAR")))</f>
        <v>EQUILIBRADA</v>
      </c>
      <c r="AF453" s="263"/>
      <c r="AG453" s="261"/>
      <c r="AH453" s="259"/>
      <c r="AI453" s="95"/>
      <c r="AJ453" s="250"/>
    </row>
    <row r="454" spans="1:36" ht="24.95" customHeight="1" x14ac:dyDescent="0.2">
      <c r="A454" s="158"/>
      <c r="B454" s="241"/>
      <c r="C454" s="246"/>
      <c r="D454" s="247"/>
      <c r="E454" s="244"/>
      <c r="F454" s="245"/>
      <c r="G454" s="250"/>
      <c r="H454" s="238"/>
      <c r="I454" s="250"/>
      <c r="J454" s="250"/>
      <c r="K454" s="251"/>
      <c r="L454" s="252"/>
      <c r="M454" s="255"/>
      <c r="N454" s="51" t="s">
        <v>45</v>
      </c>
      <c r="O454" s="52">
        <v>0</v>
      </c>
      <c r="P454" s="52">
        <v>0.2</v>
      </c>
      <c r="Q454" s="52">
        <v>0.5</v>
      </c>
      <c r="R454" s="52">
        <v>1</v>
      </c>
      <c r="S454" s="53">
        <f>SUM(O454:O454)*M453</f>
        <v>0</v>
      </c>
      <c r="T454" s="53">
        <f>SUM(P454:P454)*M453</f>
        <v>0.12</v>
      </c>
      <c r="U454" s="53">
        <f t="shared" si="339"/>
        <v>0.3</v>
      </c>
      <c r="V454" s="53">
        <f>SUM(R454:R454)*M453</f>
        <v>0.6</v>
      </c>
      <c r="W454" s="53">
        <f t="shared" si="354"/>
        <v>0.6</v>
      </c>
      <c r="X454" s="262"/>
      <c r="Y454" s="262"/>
      <c r="Z454" s="262"/>
      <c r="AA454" s="262"/>
      <c r="AB454" s="262"/>
      <c r="AC454" s="79"/>
      <c r="AD454" s="256"/>
      <c r="AE454" s="71"/>
      <c r="AF454" s="263"/>
      <c r="AG454" s="261"/>
      <c r="AH454" s="259"/>
      <c r="AI454" s="95"/>
      <c r="AJ454" s="250"/>
    </row>
    <row r="455" spans="1:36" ht="24.95" customHeight="1" x14ac:dyDescent="0.2">
      <c r="A455" s="158"/>
      <c r="B455" s="241"/>
      <c r="C455" s="246"/>
      <c r="D455" s="247"/>
      <c r="E455" s="244"/>
      <c r="F455" s="245"/>
      <c r="G455" s="250"/>
      <c r="H455" s="238"/>
      <c r="I455" s="250"/>
      <c r="J455" s="250"/>
      <c r="K455" s="251"/>
      <c r="L455" s="252" t="s">
        <v>562</v>
      </c>
      <c r="M455" s="255">
        <v>0.2</v>
      </c>
      <c r="N455" s="48" t="s">
        <v>41</v>
      </c>
      <c r="O455" s="49">
        <v>0</v>
      </c>
      <c r="P455" s="49">
        <v>0</v>
      </c>
      <c r="Q455" s="49">
        <v>0.5</v>
      </c>
      <c r="R455" s="49">
        <v>1</v>
      </c>
      <c r="S455" s="50">
        <f>SUM(O455:O455)*M455</f>
        <v>0</v>
      </c>
      <c r="T455" s="50">
        <f>SUM(P455:P455)*M455</f>
        <v>0</v>
      </c>
      <c r="U455" s="50">
        <f t="shared" si="337"/>
        <v>0.1</v>
      </c>
      <c r="V455" s="50">
        <f>SUM(R455:R455)*M455</f>
        <v>0.2</v>
      </c>
      <c r="W455" s="50">
        <f t="shared" si="354"/>
        <v>0.2</v>
      </c>
      <c r="X455" s="262"/>
      <c r="Y455" s="262"/>
      <c r="Z455" s="262"/>
      <c r="AA455" s="262"/>
      <c r="AB455" s="262"/>
      <c r="AC455" s="79"/>
      <c r="AD455" s="256"/>
      <c r="AE455" s="71" t="str">
        <f t="shared" ref="AE455" si="356">+IF(Q456&gt;Q455,"SUPERADA",IF(Q456=Q455,"EQUILIBRADA",IF(Q456&lt;Q455,"PARA MEJORAR")))</f>
        <v>EQUILIBRADA</v>
      </c>
      <c r="AF455" s="263"/>
      <c r="AG455" s="261"/>
      <c r="AH455" s="259"/>
      <c r="AI455" s="95"/>
      <c r="AJ455" s="250"/>
    </row>
    <row r="456" spans="1:36" ht="24.95" customHeight="1" x14ac:dyDescent="0.2">
      <c r="A456" s="158"/>
      <c r="B456" s="241"/>
      <c r="C456" s="246"/>
      <c r="D456" s="247"/>
      <c r="E456" s="244"/>
      <c r="F456" s="245"/>
      <c r="G456" s="250"/>
      <c r="H456" s="238"/>
      <c r="I456" s="250"/>
      <c r="J456" s="250"/>
      <c r="K456" s="251"/>
      <c r="L456" s="252"/>
      <c r="M456" s="255"/>
      <c r="N456" s="51" t="s">
        <v>45</v>
      </c>
      <c r="O456" s="52">
        <v>0</v>
      </c>
      <c r="P456" s="52">
        <v>0</v>
      </c>
      <c r="Q456" s="52">
        <v>0.5</v>
      </c>
      <c r="R456" s="52">
        <v>1</v>
      </c>
      <c r="S456" s="53">
        <f>SUM(O456:O456)*M455</f>
        <v>0</v>
      </c>
      <c r="T456" s="53">
        <f>SUM(P456:P456)*M455</f>
        <v>0</v>
      </c>
      <c r="U456" s="53">
        <f t="shared" si="339"/>
        <v>0.1</v>
      </c>
      <c r="V456" s="53">
        <f>SUM(R456:R456)*M455</f>
        <v>0.2</v>
      </c>
      <c r="W456" s="53">
        <f t="shared" si="354"/>
        <v>0.2</v>
      </c>
      <c r="X456" s="262"/>
      <c r="Y456" s="262"/>
      <c r="Z456" s="262"/>
      <c r="AA456" s="262"/>
      <c r="AB456" s="262"/>
      <c r="AC456" s="79"/>
      <c r="AD456" s="256"/>
      <c r="AE456" s="71"/>
      <c r="AF456" s="263"/>
      <c r="AG456" s="261"/>
      <c r="AH456" s="259"/>
      <c r="AI456" s="95"/>
      <c r="AJ456" s="250"/>
    </row>
    <row r="457" spans="1:36" ht="20.100000000000001" customHeight="1" x14ac:dyDescent="0.2">
      <c r="A457" s="158"/>
      <c r="B457" s="241"/>
      <c r="C457" s="246">
        <v>31</v>
      </c>
      <c r="D457" s="247" t="s">
        <v>563</v>
      </c>
      <c r="E457" s="244">
        <v>36</v>
      </c>
      <c r="F457" s="245" t="s">
        <v>564</v>
      </c>
      <c r="G457" s="250" t="s">
        <v>565</v>
      </c>
      <c r="H457" s="238">
        <v>68</v>
      </c>
      <c r="I457" s="250" t="s">
        <v>566</v>
      </c>
      <c r="J457" s="250" t="s">
        <v>567</v>
      </c>
      <c r="K457" s="251">
        <f>+AA457</f>
        <v>1</v>
      </c>
      <c r="L457" s="252" t="s">
        <v>568</v>
      </c>
      <c r="M457" s="255">
        <v>0.3</v>
      </c>
      <c r="N457" s="48" t="s">
        <v>41</v>
      </c>
      <c r="O457" s="49">
        <v>0</v>
      </c>
      <c r="P457" s="49">
        <v>0.3</v>
      </c>
      <c r="Q457" s="49">
        <v>0.5</v>
      </c>
      <c r="R457" s="49">
        <v>1</v>
      </c>
      <c r="S457" s="50">
        <f>SUM(O457:O457)*M457</f>
        <v>0</v>
      </c>
      <c r="T457" s="50">
        <f>SUM(P457:P457)*M457</f>
        <v>0.09</v>
      </c>
      <c r="U457" s="50">
        <f t="shared" si="337"/>
        <v>0.15</v>
      </c>
      <c r="V457" s="50">
        <f>SUM(R457:R457)*M457</f>
        <v>0.3</v>
      </c>
      <c r="W457" s="50">
        <f t="shared" si="354"/>
        <v>0.3</v>
      </c>
      <c r="X457" s="262">
        <f>+S458+S460+S462+S464</f>
        <v>0.05</v>
      </c>
      <c r="Y457" s="262">
        <f>+T458+T460+T462+T464</f>
        <v>0.34100000000000003</v>
      </c>
      <c r="Z457" s="262">
        <f>+U458+U460+U462+U464</f>
        <v>0.71</v>
      </c>
      <c r="AA457" s="262">
        <f>+V458+V460+V462+V464</f>
        <v>1</v>
      </c>
      <c r="AB457" s="262">
        <f>MAX(X457:AA464)</f>
        <v>1</v>
      </c>
      <c r="AC457" s="79"/>
      <c r="AD457" s="256"/>
      <c r="AE457" s="71" t="str">
        <f t="shared" ref="AE457" si="357">+IF(Q458&gt;Q457,"SUPERADA",IF(Q458=Q457,"EQUILIBRADA",IF(Q458&lt;Q457,"PARA MEJORAR")))</f>
        <v>SUPERADA</v>
      </c>
      <c r="AF457" s="263" t="str">
        <f>IF(COUNTIF(AE457:AE464,"PARA MEJORAR")&gt;1,"PARA MEJORAR","BIEN")</f>
        <v>BIEN</v>
      </c>
      <c r="AG457" s="261" t="str">
        <f>IF(COUNTIF(AF457:AF464,"PARA MEJORAR")&gt;=1,"PARA MEJORAR","BIEN")</f>
        <v>BIEN</v>
      </c>
      <c r="AH457" s="259"/>
      <c r="AI457" s="95"/>
      <c r="AJ457" s="250"/>
    </row>
    <row r="458" spans="1:36" ht="20.100000000000001" customHeight="1" x14ac:dyDescent="0.2">
      <c r="A458" s="158"/>
      <c r="B458" s="241"/>
      <c r="C458" s="246"/>
      <c r="D458" s="247"/>
      <c r="E458" s="244"/>
      <c r="F458" s="245"/>
      <c r="G458" s="250"/>
      <c r="H458" s="238"/>
      <c r="I458" s="250"/>
      <c r="J458" s="250"/>
      <c r="K458" s="251"/>
      <c r="L458" s="252"/>
      <c r="M458" s="255"/>
      <c r="N458" s="51" t="s">
        <v>45</v>
      </c>
      <c r="O458" s="52">
        <v>0</v>
      </c>
      <c r="P458" s="52">
        <v>0.3</v>
      </c>
      <c r="Q458" s="52">
        <v>0.6</v>
      </c>
      <c r="R458" s="52">
        <v>1</v>
      </c>
      <c r="S458" s="53">
        <f>SUM(O458:O458)*M457</f>
        <v>0</v>
      </c>
      <c r="T458" s="53">
        <f>SUM(P458:P458)*M457</f>
        <v>0.09</v>
      </c>
      <c r="U458" s="53">
        <f t="shared" si="339"/>
        <v>0.18</v>
      </c>
      <c r="V458" s="53">
        <f>SUM(R458:R458)*M457</f>
        <v>0.3</v>
      </c>
      <c r="W458" s="53">
        <f t="shared" si="354"/>
        <v>0.3</v>
      </c>
      <c r="X458" s="262"/>
      <c r="Y458" s="262"/>
      <c r="Z458" s="262"/>
      <c r="AA458" s="262"/>
      <c r="AB458" s="262"/>
      <c r="AC458" s="79"/>
      <c r="AD458" s="256"/>
      <c r="AE458" s="71"/>
      <c r="AF458" s="263"/>
      <c r="AG458" s="261"/>
      <c r="AH458" s="259"/>
      <c r="AI458" s="95"/>
      <c r="AJ458" s="250"/>
    </row>
    <row r="459" spans="1:36" ht="20.100000000000001" customHeight="1" x14ac:dyDescent="0.2">
      <c r="A459" s="158"/>
      <c r="B459" s="241"/>
      <c r="C459" s="246"/>
      <c r="D459" s="247"/>
      <c r="E459" s="244"/>
      <c r="F459" s="245"/>
      <c r="G459" s="250"/>
      <c r="H459" s="238"/>
      <c r="I459" s="250"/>
      <c r="J459" s="250"/>
      <c r="K459" s="251"/>
      <c r="L459" s="252" t="s">
        <v>569</v>
      </c>
      <c r="M459" s="255">
        <v>0.2</v>
      </c>
      <c r="N459" s="48" t="s">
        <v>41</v>
      </c>
      <c r="O459" s="49">
        <v>0</v>
      </c>
      <c r="P459" s="49">
        <v>0</v>
      </c>
      <c r="Q459" s="49">
        <v>0.3</v>
      </c>
      <c r="R459" s="49">
        <v>1</v>
      </c>
      <c r="S459" s="50">
        <f>SUM(O459:O459)*M459</f>
        <v>0</v>
      </c>
      <c r="T459" s="50">
        <f>SUM(P459:P459)*M459</f>
        <v>0</v>
      </c>
      <c r="U459" s="50">
        <f t="shared" si="337"/>
        <v>0.06</v>
      </c>
      <c r="V459" s="50">
        <f>SUM(R459:R459)*M459</f>
        <v>0.2</v>
      </c>
      <c r="W459" s="50">
        <f t="shared" si="354"/>
        <v>0.2</v>
      </c>
      <c r="X459" s="262"/>
      <c r="Y459" s="262"/>
      <c r="Z459" s="262"/>
      <c r="AA459" s="262"/>
      <c r="AB459" s="262"/>
      <c r="AC459" s="79"/>
      <c r="AD459" s="256"/>
      <c r="AE459" s="71" t="str">
        <f t="shared" ref="AE459" si="358">+IF(Q460&gt;Q459,"SUPERADA",IF(Q460=Q459,"EQUILIBRADA",IF(Q460&lt;Q459,"PARA MEJORAR")))</f>
        <v>SUPERADA</v>
      </c>
      <c r="AF459" s="263"/>
      <c r="AG459" s="261"/>
      <c r="AH459" s="259"/>
      <c r="AI459" s="95"/>
      <c r="AJ459" s="250"/>
    </row>
    <row r="460" spans="1:36" ht="20.100000000000001" customHeight="1" x14ac:dyDescent="0.2">
      <c r="A460" s="158"/>
      <c r="B460" s="241"/>
      <c r="C460" s="246"/>
      <c r="D460" s="247"/>
      <c r="E460" s="244"/>
      <c r="F460" s="245"/>
      <c r="G460" s="250"/>
      <c r="H460" s="238"/>
      <c r="I460" s="250"/>
      <c r="J460" s="250"/>
      <c r="K460" s="251"/>
      <c r="L460" s="269"/>
      <c r="M460" s="255"/>
      <c r="N460" s="51" t="s">
        <v>45</v>
      </c>
      <c r="O460" s="52">
        <v>0.25</v>
      </c>
      <c r="P460" s="52">
        <v>0.4</v>
      </c>
      <c r="Q460" s="52">
        <v>0.7</v>
      </c>
      <c r="R460" s="52">
        <v>1</v>
      </c>
      <c r="S460" s="53">
        <f>SUM(O460:O460)*M459</f>
        <v>0.05</v>
      </c>
      <c r="T460" s="53">
        <f>SUM(P460:P460)*M459</f>
        <v>8.0000000000000016E-2</v>
      </c>
      <c r="U460" s="53">
        <f t="shared" si="339"/>
        <v>0.13999999999999999</v>
      </c>
      <c r="V460" s="53">
        <f>SUM(R460:R460)*M459</f>
        <v>0.2</v>
      </c>
      <c r="W460" s="53">
        <f t="shared" si="354"/>
        <v>0.2</v>
      </c>
      <c r="X460" s="262"/>
      <c r="Y460" s="262"/>
      <c r="Z460" s="262"/>
      <c r="AA460" s="262"/>
      <c r="AB460" s="262"/>
      <c r="AC460" s="79"/>
      <c r="AD460" s="256"/>
      <c r="AE460" s="71"/>
      <c r="AF460" s="263"/>
      <c r="AG460" s="261"/>
      <c r="AH460" s="259"/>
      <c r="AI460" s="95"/>
      <c r="AJ460" s="250"/>
    </row>
    <row r="461" spans="1:36" ht="20.100000000000001" customHeight="1" x14ac:dyDescent="0.2">
      <c r="A461" s="158"/>
      <c r="B461" s="241"/>
      <c r="C461" s="246"/>
      <c r="D461" s="247"/>
      <c r="E461" s="244"/>
      <c r="F461" s="245"/>
      <c r="G461" s="250"/>
      <c r="H461" s="238"/>
      <c r="I461" s="250"/>
      <c r="J461" s="250"/>
      <c r="K461" s="251"/>
      <c r="L461" s="252" t="s">
        <v>570</v>
      </c>
      <c r="M461" s="255">
        <v>0.2</v>
      </c>
      <c r="N461" s="48" t="s">
        <v>41</v>
      </c>
      <c r="O461" s="49">
        <v>0</v>
      </c>
      <c r="P461" s="49">
        <v>0</v>
      </c>
      <c r="Q461" s="49">
        <v>0</v>
      </c>
      <c r="R461" s="49">
        <v>1</v>
      </c>
      <c r="S461" s="50">
        <f>SUM(O461:O461)*M461</f>
        <v>0</v>
      </c>
      <c r="T461" s="50">
        <f>SUM(P461:P461)*M461</f>
        <v>0</v>
      </c>
      <c r="U461" s="50">
        <f t="shared" si="337"/>
        <v>0</v>
      </c>
      <c r="V461" s="50">
        <f>SUM(R461:R461)*M461</f>
        <v>0.2</v>
      </c>
      <c r="W461" s="50">
        <f t="shared" si="354"/>
        <v>0.2</v>
      </c>
      <c r="X461" s="262"/>
      <c r="Y461" s="262"/>
      <c r="Z461" s="262"/>
      <c r="AA461" s="262"/>
      <c r="AB461" s="262"/>
      <c r="AC461" s="79"/>
      <c r="AD461" s="256"/>
      <c r="AE461" s="71" t="str">
        <f t="shared" ref="AE461" si="359">+IF(Q462&gt;Q461,"SUPERADA",IF(Q462=Q461,"EQUILIBRADA",IF(Q462&lt;Q461,"PARA MEJORAR")))</f>
        <v>SUPERADA</v>
      </c>
      <c r="AF461" s="263"/>
      <c r="AG461" s="261"/>
      <c r="AH461" s="259"/>
      <c r="AI461" s="95"/>
      <c r="AJ461" s="250"/>
    </row>
    <row r="462" spans="1:36" ht="20.100000000000001" customHeight="1" x14ac:dyDescent="0.2">
      <c r="A462" s="158"/>
      <c r="B462" s="241"/>
      <c r="C462" s="246"/>
      <c r="D462" s="247"/>
      <c r="E462" s="244"/>
      <c r="F462" s="245"/>
      <c r="G462" s="250"/>
      <c r="H462" s="238"/>
      <c r="I462" s="250"/>
      <c r="J462" s="250"/>
      <c r="K462" s="251"/>
      <c r="L462" s="252"/>
      <c r="M462" s="255"/>
      <c r="N462" s="51" t="s">
        <v>45</v>
      </c>
      <c r="O462" s="52">
        <v>0</v>
      </c>
      <c r="P462" s="52">
        <v>0.6</v>
      </c>
      <c r="Q462" s="52">
        <v>0.9</v>
      </c>
      <c r="R462" s="52">
        <v>1</v>
      </c>
      <c r="S462" s="53">
        <f>SUM(O462:O462)*M461</f>
        <v>0</v>
      </c>
      <c r="T462" s="53">
        <f>SUM(P462:P462)*M461</f>
        <v>0.12</v>
      </c>
      <c r="U462" s="53">
        <f t="shared" si="339"/>
        <v>0.18000000000000002</v>
      </c>
      <c r="V462" s="53">
        <f>SUM(R462:R462)*M461</f>
        <v>0.2</v>
      </c>
      <c r="W462" s="53">
        <f t="shared" si="354"/>
        <v>0.2</v>
      </c>
      <c r="X462" s="262"/>
      <c r="Y462" s="262"/>
      <c r="Z462" s="262"/>
      <c r="AA462" s="262"/>
      <c r="AB462" s="262"/>
      <c r="AC462" s="79"/>
      <c r="AD462" s="256"/>
      <c r="AE462" s="71"/>
      <c r="AF462" s="263"/>
      <c r="AG462" s="261"/>
      <c r="AH462" s="259"/>
      <c r="AI462" s="95"/>
      <c r="AJ462" s="250"/>
    </row>
    <row r="463" spans="1:36" ht="20.100000000000001" customHeight="1" x14ac:dyDescent="0.2">
      <c r="A463" s="158"/>
      <c r="B463" s="241"/>
      <c r="C463" s="246"/>
      <c r="D463" s="247"/>
      <c r="E463" s="244"/>
      <c r="F463" s="245"/>
      <c r="G463" s="250"/>
      <c r="H463" s="238"/>
      <c r="I463" s="250"/>
      <c r="J463" s="250"/>
      <c r="K463" s="251"/>
      <c r="L463" s="252" t="s">
        <v>571</v>
      </c>
      <c r="M463" s="255">
        <v>0.3</v>
      </c>
      <c r="N463" s="48" t="s">
        <v>41</v>
      </c>
      <c r="O463" s="49">
        <v>0</v>
      </c>
      <c r="P463" s="49">
        <v>0</v>
      </c>
      <c r="Q463" s="49">
        <v>0.5</v>
      </c>
      <c r="R463" s="49">
        <v>1</v>
      </c>
      <c r="S463" s="50">
        <f>SUM(O463:O463)*M463</f>
        <v>0</v>
      </c>
      <c r="T463" s="50">
        <f>SUM(P463:P463)*M463</f>
        <v>0</v>
      </c>
      <c r="U463" s="50">
        <f t="shared" si="337"/>
        <v>0.15</v>
      </c>
      <c r="V463" s="50">
        <f>SUM(R463:R463)*M463</f>
        <v>0.3</v>
      </c>
      <c r="W463" s="50">
        <f t="shared" si="354"/>
        <v>0.3</v>
      </c>
      <c r="X463" s="262"/>
      <c r="Y463" s="262"/>
      <c r="Z463" s="262"/>
      <c r="AA463" s="262"/>
      <c r="AB463" s="262"/>
      <c r="AC463" s="79"/>
      <c r="AD463" s="256"/>
      <c r="AE463" s="71" t="str">
        <f t="shared" ref="AE463" si="360">+IF(Q464&gt;Q463,"SUPERADA",IF(Q464=Q463,"EQUILIBRADA",IF(Q464&lt;Q463,"PARA MEJORAR")))</f>
        <v>SUPERADA</v>
      </c>
      <c r="AF463" s="263"/>
      <c r="AG463" s="261"/>
      <c r="AH463" s="259"/>
      <c r="AI463" s="95"/>
      <c r="AJ463" s="250"/>
    </row>
    <row r="464" spans="1:36" ht="20.100000000000001" customHeight="1" x14ac:dyDescent="0.2">
      <c r="A464" s="158"/>
      <c r="B464" s="241"/>
      <c r="C464" s="246"/>
      <c r="D464" s="247"/>
      <c r="E464" s="244"/>
      <c r="F464" s="245"/>
      <c r="G464" s="250"/>
      <c r="H464" s="238"/>
      <c r="I464" s="250"/>
      <c r="J464" s="250"/>
      <c r="K464" s="251"/>
      <c r="L464" s="252"/>
      <c r="M464" s="255"/>
      <c r="N464" s="51" t="s">
        <v>45</v>
      </c>
      <c r="O464" s="52">
        <v>0</v>
      </c>
      <c r="P464" s="52">
        <v>0.17</v>
      </c>
      <c r="Q464" s="52">
        <v>0.7</v>
      </c>
      <c r="R464" s="52">
        <v>1</v>
      </c>
      <c r="S464" s="53">
        <f>SUM(O464:O464)*M463</f>
        <v>0</v>
      </c>
      <c r="T464" s="53">
        <f>SUM(P464:P464)*M463</f>
        <v>5.1000000000000004E-2</v>
      </c>
      <c r="U464" s="53">
        <f t="shared" si="339"/>
        <v>0.21</v>
      </c>
      <c r="V464" s="53">
        <f>SUM(R464:R464)*M463</f>
        <v>0.3</v>
      </c>
      <c r="W464" s="53">
        <f t="shared" si="354"/>
        <v>0.3</v>
      </c>
      <c r="X464" s="262"/>
      <c r="Y464" s="262"/>
      <c r="Z464" s="262"/>
      <c r="AA464" s="262"/>
      <c r="AB464" s="262"/>
      <c r="AC464" s="79"/>
      <c r="AD464" s="256"/>
      <c r="AE464" s="71"/>
      <c r="AF464" s="263"/>
      <c r="AG464" s="261"/>
      <c r="AH464" s="259"/>
      <c r="AI464" s="95"/>
      <c r="AJ464" s="250"/>
    </row>
    <row r="465" spans="1:36" ht="30" customHeight="1" x14ac:dyDescent="0.2">
      <c r="A465" s="158"/>
      <c r="B465" s="241"/>
      <c r="C465" s="254"/>
      <c r="D465" s="265"/>
      <c r="E465" s="244"/>
      <c r="F465" s="266"/>
      <c r="G465" s="267" t="s">
        <v>143</v>
      </c>
      <c r="H465" s="268">
        <v>69</v>
      </c>
      <c r="I465" s="267" t="s">
        <v>144</v>
      </c>
      <c r="J465" s="279" t="s">
        <v>145</v>
      </c>
      <c r="K465" s="267">
        <f>+AA465</f>
        <v>1</v>
      </c>
      <c r="L465" s="270" t="s">
        <v>572</v>
      </c>
      <c r="M465" s="271">
        <v>0.4</v>
      </c>
      <c r="N465" s="48" t="s">
        <v>41</v>
      </c>
      <c r="O465" s="49">
        <v>0.1</v>
      </c>
      <c r="P465" s="49">
        <v>0.25</v>
      </c>
      <c r="Q465" s="49">
        <v>0.7</v>
      </c>
      <c r="R465" s="49">
        <v>1</v>
      </c>
      <c r="S465" s="50">
        <f>SUM(O465:O465)*M465</f>
        <v>4.0000000000000008E-2</v>
      </c>
      <c r="T465" s="50">
        <f>SUM(P465:P465)*M465</f>
        <v>0.1</v>
      </c>
      <c r="U465" s="50">
        <f t="shared" si="337"/>
        <v>0.27999999999999997</v>
      </c>
      <c r="V465" s="50">
        <f>SUM(R465:R465)*M465</f>
        <v>0.4</v>
      </c>
      <c r="W465" s="50">
        <f t="shared" si="354"/>
        <v>0.4</v>
      </c>
      <c r="X465" s="277">
        <f>+S466+S468</f>
        <v>0</v>
      </c>
      <c r="Y465" s="277">
        <f t="shared" ref="Y465:AB465" si="361">+T466+T468</f>
        <v>0.1</v>
      </c>
      <c r="Z465" s="277">
        <f t="shared" si="361"/>
        <v>0.1</v>
      </c>
      <c r="AA465" s="277">
        <f t="shared" si="361"/>
        <v>1</v>
      </c>
      <c r="AB465" s="277">
        <f t="shared" si="361"/>
        <v>1</v>
      </c>
      <c r="AC465" s="79"/>
      <c r="AD465" s="256"/>
      <c r="AE465" s="71" t="str">
        <f t="shared" ref="AE465" si="362">+IF(Q466&gt;Q465,"SUPERADA",IF(Q466=Q465,"EQUILIBRADA",IF(Q466&lt;Q465,"PARA MEJORAR")))</f>
        <v>PARA MEJORAR</v>
      </c>
      <c r="AF465" s="278" t="str">
        <f>IF(COUNTIF(AE465:AE468,"PARA MEJORAR")&gt;1,"PARA MEJORAR","BIEN")</f>
        <v>PARA MEJORAR</v>
      </c>
      <c r="AG465" s="291"/>
      <c r="AH465" s="259"/>
      <c r="AI465" s="95"/>
      <c r="AJ465" s="267"/>
    </row>
    <row r="466" spans="1:36" ht="30" customHeight="1" x14ac:dyDescent="0.2">
      <c r="A466" s="158"/>
      <c r="B466" s="241"/>
      <c r="C466" s="254"/>
      <c r="D466" s="265"/>
      <c r="E466" s="244"/>
      <c r="F466" s="266"/>
      <c r="G466" s="267"/>
      <c r="H466" s="268"/>
      <c r="I466" s="267"/>
      <c r="J466" s="279"/>
      <c r="K466" s="267"/>
      <c r="L466" s="270"/>
      <c r="M466" s="271"/>
      <c r="N466" s="51" t="s">
        <v>45</v>
      </c>
      <c r="O466" s="52">
        <v>0</v>
      </c>
      <c r="P466" s="52">
        <v>0.25</v>
      </c>
      <c r="Q466" s="52">
        <v>0.25</v>
      </c>
      <c r="R466" s="52">
        <v>1</v>
      </c>
      <c r="S466" s="53">
        <f>SUM(O466:O466)*M465</f>
        <v>0</v>
      </c>
      <c r="T466" s="53">
        <f>SUM(P466:P466)*M465</f>
        <v>0.1</v>
      </c>
      <c r="U466" s="53">
        <f t="shared" si="339"/>
        <v>0.1</v>
      </c>
      <c r="V466" s="53">
        <f>SUM(R466:R466)*M465</f>
        <v>0.4</v>
      </c>
      <c r="W466" s="53">
        <f t="shared" si="354"/>
        <v>0.4</v>
      </c>
      <c r="X466" s="277"/>
      <c r="Y466" s="277"/>
      <c r="Z466" s="277"/>
      <c r="AA466" s="277"/>
      <c r="AB466" s="277"/>
      <c r="AC466" s="79"/>
      <c r="AD466" s="256"/>
      <c r="AE466" s="71"/>
      <c r="AF466" s="278"/>
      <c r="AG466" s="291"/>
      <c r="AH466" s="259"/>
      <c r="AI466" s="95"/>
      <c r="AJ466" s="267"/>
    </row>
    <row r="467" spans="1:36" ht="30" customHeight="1" x14ac:dyDescent="0.2">
      <c r="A467" s="158"/>
      <c r="B467" s="241"/>
      <c r="C467" s="254"/>
      <c r="D467" s="265"/>
      <c r="E467" s="244"/>
      <c r="F467" s="266"/>
      <c r="G467" s="267"/>
      <c r="H467" s="268"/>
      <c r="I467" s="267"/>
      <c r="J467" s="279"/>
      <c r="K467" s="267"/>
      <c r="L467" s="270" t="s">
        <v>573</v>
      </c>
      <c r="M467" s="271">
        <v>0.6</v>
      </c>
      <c r="N467" s="48" t="s">
        <v>41</v>
      </c>
      <c r="O467" s="49">
        <v>0</v>
      </c>
      <c r="P467" s="49">
        <v>0</v>
      </c>
      <c r="Q467" s="49">
        <v>0.5</v>
      </c>
      <c r="R467" s="49">
        <v>1</v>
      </c>
      <c r="S467" s="50">
        <f>SUM(O467:O467)*M467</f>
        <v>0</v>
      </c>
      <c r="T467" s="50">
        <f>SUM(P467:P467)*M467</f>
        <v>0</v>
      </c>
      <c r="U467" s="50">
        <f t="shared" si="337"/>
        <v>0.3</v>
      </c>
      <c r="V467" s="50">
        <f>SUM(R467:R467)*M467</f>
        <v>0.6</v>
      </c>
      <c r="W467" s="50">
        <f t="shared" si="354"/>
        <v>0.6</v>
      </c>
      <c r="X467" s="277"/>
      <c r="Y467" s="277"/>
      <c r="Z467" s="277"/>
      <c r="AA467" s="277"/>
      <c r="AB467" s="277"/>
      <c r="AC467" s="79"/>
      <c r="AD467" s="256"/>
      <c r="AE467" s="71" t="str">
        <f t="shared" ref="AE467" si="363">+IF(Q468&gt;Q467,"SUPERADA",IF(Q468=Q467,"EQUILIBRADA",IF(Q468&lt;Q467,"PARA MEJORAR")))</f>
        <v>PARA MEJORAR</v>
      </c>
      <c r="AF467" s="278"/>
      <c r="AG467" s="291"/>
      <c r="AH467" s="259"/>
      <c r="AI467" s="95"/>
      <c r="AJ467" s="267"/>
    </row>
    <row r="468" spans="1:36" ht="30" customHeight="1" x14ac:dyDescent="0.2">
      <c r="A468" s="158"/>
      <c r="B468" s="241"/>
      <c r="C468" s="254"/>
      <c r="D468" s="265"/>
      <c r="E468" s="244"/>
      <c r="F468" s="266"/>
      <c r="G468" s="267"/>
      <c r="H468" s="268"/>
      <c r="I468" s="267"/>
      <c r="J468" s="279"/>
      <c r="K468" s="267"/>
      <c r="L468" s="270"/>
      <c r="M468" s="271"/>
      <c r="N468" s="51" t="s">
        <v>45</v>
      </c>
      <c r="O468" s="52">
        <v>0</v>
      </c>
      <c r="P468" s="52">
        <v>0</v>
      </c>
      <c r="Q468" s="52">
        <v>0</v>
      </c>
      <c r="R468" s="52">
        <v>1</v>
      </c>
      <c r="S468" s="53">
        <f>SUM(O468:O468)*M467</f>
        <v>0</v>
      </c>
      <c r="T468" s="53">
        <f>SUM(P468:P468)*M467</f>
        <v>0</v>
      </c>
      <c r="U468" s="53">
        <f t="shared" si="339"/>
        <v>0</v>
      </c>
      <c r="V468" s="53">
        <f>SUM(R468:R468)*M467</f>
        <v>0.6</v>
      </c>
      <c r="W468" s="53">
        <f t="shared" si="354"/>
        <v>0.6</v>
      </c>
      <c r="X468" s="277"/>
      <c r="Y468" s="277"/>
      <c r="Z468" s="277"/>
      <c r="AA468" s="277"/>
      <c r="AB468" s="277"/>
      <c r="AC468" s="79"/>
      <c r="AD468" s="256"/>
      <c r="AE468" s="71"/>
      <c r="AF468" s="278"/>
      <c r="AG468" s="291"/>
      <c r="AH468" s="259"/>
      <c r="AI468" s="95"/>
      <c r="AJ468" s="267"/>
    </row>
    <row r="469" spans="1:36" ht="24.95" customHeight="1" x14ac:dyDescent="0.2">
      <c r="A469" s="272" t="s">
        <v>33</v>
      </c>
      <c r="B469" s="273" t="s">
        <v>574</v>
      </c>
      <c r="C469" s="274">
        <v>32</v>
      </c>
      <c r="D469" s="275" t="s">
        <v>575</v>
      </c>
      <c r="E469" s="276">
        <v>37</v>
      </c>
      <c r="F469" s="289" t="s">
        <v>576</v>
      </c>
      <c r="G469" s="282" t="s">
        <v>577</v>
      </c>
      <c r="H469" s="287">
        <v>70</v>
      </c>
      <c r="I469" s="282" t="s">
        <v>578</v>
      </c>
      <c r="J469" s="282" t="s">
        <v>579</v>
      </c>
      <c r="K469" s="290">
        <f>AA469</f>
        <v>1</v>
      </c>
      <c r="L469" s="283" t="s">
        <v>580</v>
      </c>
      <c r="M469" s="284">
        <v>1</v>
      </c>
      <c r="N469" s="48" t="s">
        <v>41</v>
      </c>
      <c r="O469" s="49">
        <v>0.2</v>
      </c>
      <c r="P469" s="49">
        <v>0.4</v>
      </c>
      <c r="Q469" s="49">
        <v>0.7</v>
      </c>
      <c r="R469" s="49">
        <v>1</v>
      </c>
      <c r="S469" s="50">
        <f>SUM(O469:O469)*M469</f>
        <v>0.2</v>
      </c>
      <c r="T469" s="50">
        <f>SUM(P469:P469)*M469</f>
        <v>0.4</v>
      </c>
      <c r="U469" s="50">
        <f t="shared" si="337"/>
        <v>0.7</v>
      </c>
      <c r="V469" s="50">
        <f>SUM(R469:R469)*M469</f>
        <v>1</v>
      </c>
      <c r="W469" s="50">
        <f t="shared" si="354"/>
        <v>1</v>
      </c>
      <c r="X469" s="285">
        <f>+S470</f>
        <v>0.2</v>
      </c>
      <c r="Y469" s="285">
        <f t="shared" ref="Y469:AA469" si="364">+T470</f>
        <v>0.4</v>
      </c>
      <c r="Z469" s="285">
        <f t="shared" si="364"/>
        <v>0.7</v>
      </c>
      <c r="AA469" s="285">
        <f t="shared" si="364"/>
        <v>1</v>
      </c>
      <c r="AB469" s="285">
        <f>MAX(X469:AA470)</f>
        <v>1</v>
      </c>
      <c r="AC469" s="79" t="s">
        <v>581</v>
      </c>
      <c r="AD469" s="294" t="s">
        <v>582</v>
      </c>
      <c r="AE469" s="71" t="str">
        <f t="shared" ref="AE469" si="365">+IF(Q470&gt;Q469,"SUPERADA",IF(Q470=Q469,"EQUILIBRADA",IF(Q470&lt;Q469,"PARA MEJORAR")))</f>
        <v>EQUILIBRADA</v>
      </c>
      <c r="AF469" s="280" t="str">
        <f>IF(COUNTIF(AE469:AE470,"PARA MEJORAR")&gt;1,"PARA MEJORAR","BIEN")</f>
        <v>BIEN</v>
      </c>
      <c r="AG469" s="288" t="str">
        <f>IF(COUNTIF(AF469:AF482,"PARA MEJORAR")&gt;=1,"PARA MEJORAR","BIEN")</f>
        <v>PARA MEJORAR</v>
      </c>
      <c r="AH469" s="293" t="str">
        <f>IF(COUNTIF(AG469:AG632,"PARA MEJORAR")&gt;=1,"PARA MEJORAR","BIEN")</f>
        <v>PARA MEJORAR</v>
      </c>
      <c r="AI469" s="95" t="s">
        <v>583</v>
      </c>
      <c r="AJ469" s="292"/>
    </row>
    <row r="470" spans="1:36" ht="24.95" customHeight="1" x14ac:dyDescent="0.2">
      <c r="A470" s="272"/>
      <c r="B470" s="273"/>
      <c r="C470" s="274"/>
      <c r="D470" s="275"/>
      <c r="E470" s="276"/>
      <c r="F470" s="289"/>
      <c r="G470" s="282"/>
      <c r="H470" s="287"/>
      <c r="I470" s="282"/>
      <c r="J470" s="282"/>
      <c r="K470" s="290"/>
      <c r="L470" s="283"/>
      <c r="M470" s="284"/>
      <c r="N470" s="51" t="s">
        <v>45</v>
      </c>
      <c r="O470" s="52">
        <v>0.2</v>
      </c>
      <c r="P470" s="52">
        <v>0.4</v>
      </c>
      <c r="Q470" s="52">
        <v>0.7</v>
      </c>
      <c r="R470" s="52">
        <v>1</v>
      </c>
      <c r="S470" s="53">
        <f>SUM(O470:O470)*M469</f>
        <v>0.2</v>
      </c>
      <c r="T470" s="53">
        <f>SUM(P470:P470)*M469</f>
        <v>0.4</v>
      </c>
      <c r="U470" s="53">
        <f t="shared" si="339"/>
        <v>0.7</v>
      </c>
      <c r="V470" s="53">
        <f>SUM(R470:R470)*M469</f>
        <v>1</v>
      </c>
      <c r="W470" s="53">
        <f t="shared" si="354"/>
        <v>1</v>
      </c>
      <c r="X470" s="285"/>
      <c r="Y470" s="285"/>
      <c r="Z470" s="285"/>
      <c r="AA470" s="285"/>
      <c r="AB470" s="285"/>
      <c r="AC470" s="79"/>
      <c r="AD470" s="294"/>
      <c r="AE470" s="71"/>
      <c r="AF470" s="280"/>
      <c r="AG470" s="288"/>
      <c r="AH470" s="293"/>
      <c r="AI470" s="95"/>
      <c r="AJ470" s="292"/>
    </row>
    <row r="471" spans="1:36" ht="24.95" customHeight="1" x14ac:dyDescent="0.2">
      <c r="A471" s="272"/>
      <c r="B471" s="273"/>
      <c r="C471" s="274"/>
      <c r="D471" s="275"/>
      <c r="E471" s="276"/>
      <c r="F471" s="289"/>
      <c r="G471" s="282" t="s">
        <v>584</v>
      </c>
      <c r="H471" s="287">
        <v>71</v>
      </c>
      <c r="I471" s="282" t="s">
        <v>578</v>
      </c>
      <c r="J471" s="282" t="s">
        <v>585</v>
      </c>
      <c r="K471" s="290">
        <f>AA471</f>
        <v>0.45</v>
      </c>
      <c r="L471" s="283" t="s">
        <v>586</v>
      </c>
      <c r="M471" s="284">
        <v>1</v>
      </c>
      <c r="N471" s="48" t="s">
        <v>41</v>
      </c>
      <c r="O471" s="49">
        <v>0.2</v>
      </c>
      <c r="P471" s="49">
        <v>0.45</v>
      </c>
      <c r="Q471" s="49">
        <v>0.7</v>
      </c>
      <c r="R471" s="49">
        <v>1</v>
      </c>
      <c r="S471" s="50">
        <f>SUM(O471:O471)*M471</f>
        <v>0.2</v>
      </c>
      <c r="T471" s="50">
        <f>SUM(P471:P471)*M471</f>
        <v>0.45</v>
      </c>
      <c r="U471" s="50">
        <f t="shared" si="337"/>
        <v>0.7</v>
      </c>
      <c r="V471" s="50">
        <f>SUM(R471:R471)*M471</f>
        <v>1</v>
      </c>
      <c r="W471" s="50">
        <f t="shared" si="354"/>
        <v>1</v>
      </c>
      <c r="X471" s="285">
        <f>+S472</f>
        <v>0.2</v>
      </c>
      <c r="Y471" s="285">
        <f>+T472</f>
        <v>0.45</v>
      </c>
      <c r="Z471" s="285">
        <f>+U472</f>
        <v>0.45</v>
      </c>
      <c r="AA471" s="285">
        <f>+V472</f>
        <v>0.45</v>
      </c>
      <c r="AB471" s="285">
        <f>MAX(X471:AA472)</f>
        <v>0.45</v>
      </c>
      <c r="AC471" s="79"/>
      <c r="AD471" s="294"/>
      <c r="AE471" s="71" t="str">
        <f t="shared" ref="AE471" si="366">+IF(Q472&gt;Q471,"SUPERADA",IF(Q472=Q471,"EQUILIBRADA",IF(Q472&lt;Q471,"PARA MEJORAR")))</f>
        <v>PARA MEJORAR</v>
      </c>
      <c r="AF471" s="280" t="str">
        <f>IF(COUNTIF(AE471:AE472,"PARA MEJORAR")&gt;1,"PARA MEJORAR","BIEN")</f>
        <v>BIEN</v>
      </c>
      <c r="AG471" s="288"/>
      <c r="AH471" s="293"/>
      <c r="AI471" s="95"/>
      <c r="AJ471" s="292"/>
    </row>
    <row r="472" spans="1:36" ht="24.95" customHeight="1" x14ac:dyDescent="0.2">
      <c r="A472" s="272"/>
      <c r="B472" s="273"/>
      <c r="C472" s="274"/>
      <c r="D472" s="275"/>
      <c r="E472" s="276"/>
      <c r="F472" s="289"/>
      <c r="G472" s="282"/>
      <c r="H472" s="287"/>
      <c r="I472" s="282"/>
      <c r="J472" s="282"/>
      <c r="K472" s="290"/>
      <c r="L472" s="283"/>
      <c r="M472" s="284"/>
      <c r="N472" s="51" t="s">
        <v>45</v>
      </c>
      <c r="O472" s="52">
        <v>0.2</v>
      </c>
      <c r="P472" s="52">
        <v>0.45</v>
      </c>
      <c r="Q472" s="52">
        <v>0.45</v>
      </c>
      <c r="R472" s="52">
        <v>0.45</v>
      </c>
      <c r="S472" s="53">
        <f>SUM(O472:O472)*M471</f>
        <v>0.2</v>
      </c>
      <c r="T472" s="53">
        <f>SUM(P472:P472)*M471</f>
        <v>0.45</v>
      </c>
      <c r="U472" s="53">
        <f t="shared" si="339"/>
        <v>0.45</v>
      </c>
      <c r="V472" s="53">
        <f>SUM(R472:R472)*M471</f>
        <v>0.45</v>
      </c>
      <c r="W472" s="53">
        <f t="shared" si="354"/>
        <v>0.45</v>
      </c>
      <c r="X472" s="285"/>
      <c r="Y472" s="285"/>
      <c r="Z472" s="285"/>
      <c r="AA472" s="285"/>
      <c r="AB472" s="285"/>
      <c r="AC472" s="79"/>
      <c r="AD472" s="294"/>
      <c r="AE472" s="71"/>
      <c r="AF472" s="280"/>
      <c r="AG472" s="288"/>
      <c r="AH472" s="293"/>
      <c r="AI472" s="95"/>
      <c r="AJ472" s="292"/>
    </row>
    <row r="473" spans="1:36" ht="24.95" customHeight="1" x14ac:dyDescent="0.2">
      <c r="A473" s="272"/>
      <c r="B473" s="273"/>
      <c r="C473" s="274"/>
      <c r="D473" s="275"/>
      <c r="E473" s="276"/>
      <c r="F473" s="289"/>
      <c r="G473" s="282" t="s">
        <v>587</v>
      </c>
      <c r="H473" s="287">
        <v>72</v>
      </c>
      <c r="I473" s="282" t="s">
        <v>588</v>
      </c>
      <c r="J473" s="282" t="s">
        <v>589</v>
      </c>
      <c r="K473" s="290">
        <f>AA473</f>
        <v>0.44800000000000001</v>
      </c>
      <c r="L473" s="283" t="s">
        <v>590</v>
      </c>
      <c r="M473" s="284">
        <v>0.6</v>
      </c>
      <c r="N473" s="48" t="s">
        <v>41</v>
      </c>
      <c r="O473" s="49">
        <v>0.1</v>
      </c>
      <c r="P473" s="49">
        <v>0.4</v>
      </c>
      <c r="Q473" s="49">
        <v>0.7</v>
      </c>
      <c r="R473" s="49">
        <v>1</v>
      </c>
      <c r="S473" s="50">
        <f>SUM(O473:O473)*M473</f>
        <v>0.06</v>
      </c>
      <c r="T473" s="50">
        <f>SUM(P473:P473)*M473</f>
        <v>0.24</v>
      </c>
      <c r="U473" s="50">
        <f t="shared" si="337"/>
        <v>0.42</v>
      </c>
      <c r="V473" s="50">
        <f>SUM(R473:R473)*M473</f>
        <v>0.6</v>
      </c>
      <c r="W473" s="50">
        <f t="shared" si="354"/>
        <v>0.6</v>
      </c>
      <c r="X473" s="285">
        <f>+S474+S476</f>
        <v>0.1</v>
      </c>
      <c r="Y473" s="285">
        <f>+T474+T476</f>
        <v>0.44800000000000001</v>
      </c>
      <c r="Z473" s="285">
        <f>+U474+U476</f>
        <v>0.44800000000000001</v>
      </c>
      <c r="AA473" s="285">
        <f>+V474+V476</f>
        <v>0.44800000000000001</v>
      </c>
      <c r="AB473" s="285">
        <f>MAX(X473:AA476)</f>
        <v>0.44800000000000001</v>
      </c>
      <c r="AC473" s="79"/>
      <c r="AD473" s="294"/>
      <c r="AE473" s="71" t="str">
        <f t="shared" ref="AE473" si="367">+IF(Q474&gt;Q473,"SUPERADA",IF(Q474=Q473,"EQUILIBRADA",IF(Q474&lt;Q473,"PARA MEJORAR")))</f>
        <v>PARA MEJORAR</v>
      </c>
      <c r="AF473" s="286" t="str">
        <f>IF(COUNTIF(AE473:AE476,"PARA MEJORAR")&gt;1,"PARA MEJORAR","BIEN")</f>
        <v>PARA MEJORAR</v>
      </c>
      <c r="AG473" s="288"/>
      <c r="AH473" s="293"/>
      <c r="AI473" s="95"/>
      <c r="AJ473" s="282"/>
    </row>
    <row r="474" spans="1:36" ht="24.95" customHeight="1" x14ac:dyDescent="0.2">
      <c r="A474" s="272"/>
      <c r="B474" s="273"/>
      <c r="C474" s="274"/>
      <c r="D474" s="275"/>
      <c r="E474" s="276"/>
      <c r="F474" s="289"/>
      <c r="G474" s="282"/>
      <c r="H474" s="287"/>
      <c r="I474" s="282"/>
      <c r="J474" s="282"/>
      <c r="K474" s="290"/>
      <c r="L474" s="283"/>
      <c r="M474" s="284"/>
      <c r="N474" s="51" t="s">
        <v>45</v>
      </c>
      <c r="O474" s="52">
        <v>0.1</v>
      </c>
      <c r="P474" s="52">
        <v>0.48</v>
      </c>
      <c r="Q474" s="52">
        <v>0.48</v>
      </c>
      <c r="R474" s="52">
        <v>0.48</v>
      </c>
      <c r="S474" s="53">
        <f>SUM(O474:O474)*M473</f>
        <v>0.06</v>
      </c>
      <c r="T474" s="53">
        <f>SUM(P474:P474)*M473</f>
        <v>0.28799999999999998</v>
      </c>
      <c r="U474" s="53">
        <f t="shared" si="339"/>
        <v>0.28799999999999998</v>
      </c>
      <c r="V474" s="53">
        <f>SUM(R474:R474)*M473</f>
        <v>0.28799999999999998</v>
      </c>
      <c r="W474" s="53">
        <f t="shared" si="354"/>
        <v>0.28799999999999998</v>
      </c>
      <c r="X474" s="285"/>
      <c r="Y474" s="285"/>
      <c r="Z474" s="285"/>
      <c r="AA474" s="285"/>
      <c r="AB474" s="285"/>
      <c r="AC474" s="79"/>
      <c r="AD474" s="294"/>
      <c r="AE474" s="71"/>
      <c r="AF474" s="286"/>
      <c r="AG474" s="288"/>
      <c r="AH474" s="293"/>
      <c r="AI474" s="95"/>
      <c r="AJ474" s="282"/>
    </row>
    <row r="475" spans="1:36" ht="24.95" customHeight="1" x14ac:dyDescent="0.2">
      <c r="A475" s="272"/>
      <c r="B475" s="273"/>
      <c r="C475" s="274"/>
      <c r="D475" s="275"/>
      <c r="E475" s="276"/>
      <c r="F475" s="289"/>
      <c r="G475" s="282"/>
      <c r="H475" s="287"/>
      <c r="I475" s="282"/>
      <c r="J475" s="282"/>
      <c r="K475" s="290"/>
      <c r="L475" s="283" t="s">
        <v>591</v>
      </c>
      <c r="M475" s="284">
        <v>0.4</v>
      </c>
      <c r="N475" s="48" t="s">
        <v>41</v>
      </c>
      <c r="O475" s="49">
        <v>0.1</v>
      </c>
      <c r="P475" s="49">
        <v>0.4</v>
      </c>
      <c r="Q475" s="49">
        <v>0.7</v>
      </c>
      <c r="R475" s="49">
        <v>1</v>
      </c>
      <c r="S475" s="50">
        <f>SUM(O475:O475)*M475</f>
        <v>4.0000000000000008E-2</v>
      </c>
      <c r="T475" s="50">
        <f>SUM(P475:P475)*M475</f>
        <v>0.16000000000000003</v>
      </c>
      <c r="U475" s="50">
        <f t="shared" si="337"/>
        <v>0.27999999999999997</v>
      </c>
      <c r="V475" s="50">
        <f>SUM(R475:R475)*M475</f>
        <v>0.4</v>
      </c>
      <c r="W475" s="50">
        <f t="shared" si="354"/>
        <v>0.4</v>
      </c>
      <c r="X475" s="285"/>
      <c r="Y475" s="285"/>
      <c r="Z475" s="285"/>
      <c r="AA475" s="285"/>
      <c r="AB475" s="285"/>
      <c r="AC475" s="79"/>
      <c r="AD475" s="294"/>
      <c r="AE475" s="71" t="str">
        <f t="shared" ref="AE475" si="368">+IF(Q476&gt;Q475,"SUPERADA",IF(Q476=Q475,"EQUILIBRADA",IF(Q476&lt;Q475,"PARA MEJORAR")))</f>
        <v>PARA MEJORAR</v>
      </c>
      <c r="AF475" s="286"/>
      <c r="AG475" s="288"/>
      <c r="AH475" s="293"/>
      <c r="AI475" s="95"/>
      <c r="AJ475" s="282"/>
    </row>
    <row r="476" spans="1:36" ht="24.95" customHeight="1" x14ac:dyDescent="0.2">
      <c r="A476" s="272"/>
      <c r="B476" s="273"/>
      <c r="C476" s="274"/>
      <c r="D476" s="275"/>
      <c r="E476" s="276"/>
      <c r="F476" s="289"/>
      <c r="G476" s="282"/>
      <c r="H476" s="287"/>
      <c r="I476" s="282"/>
      <c r="J476" s="282"/>
      <c r="K476" s="290"/>
      <c r="L476" s="283"/>
      <c r="M476" s="284"/>
      <c r="N476" s="51" t="s">
        <v>45</v>
      </c>
      <c r="O476" s="52">
        <v>0.1</v>
      </c>
      <c r="P476" s="52">
        <v>0.4</v>
      </c>
      <c r="Q476" s="52">
        <v>0.4</v>
      </c>
      <c r="R476" s="52">
        <v>0.4</v>
      </c>
      <c r="S476" s="53">
        <f>SUM(O476:O476)*M475</f>
        <v>4.0000000000000008E-2</v>
      </c>
      <c r="T476" s="53">
        <f>SUM(P476:P476)*M475</f>
        <v>0.16000000000000003</v>
      </c>
      <c r="U476" s="53">
        <f t="shared" si="339"/>
        <v>0.16000000000000003</v>
      </c>
      <c r="V476" s="53">
        <f>SUM(R476:R476)*M475</f>
        <v>0.16000000000000003</v>
      </c>
      <c r="W476" s="53">
        <f t="shared" si="354"/>
        <v>0.16000000000000003</v>
      </c>
      <c r="X476" s="285"/>
      <c r="Y476" s="285"/>
      <c r="Z476" s="285"/>
      <c r="AA476" s="285"/>
      <c r="AB476" s="285"/>
      <c r="AC476" s="79"/>
      <c r="AD476" s="294"/>
      <c r="AE476" s="71"/>
      <c r="AF476" s="286"/>
      <c r="AG476" s="288"/>
      <c r="AH476" s="293"/>
      <c r="AI476" s="95"/>
      <c r="AJ476" s="282"/>
    </row>
    <row r="477" spans="1:36" ht="24.95" customHeight="1" x14ac:dyDescent="0.2">
      <c r="A477" s="272"/>
      <c r="B477" s="273"/>
      <c r="C477" s="274"/>
      <c r="D477" s="275"/>
      <c r="E477" s="276"/>
      <c r="F477" s="289"/>
      <c r="G477" s="282" t="s">
        <v>592</v>
      </c>
      <c r="H477" s="287">
        <v>73</v>
      </c>
      <c r="I477" s="282" t="s">
        <v>593</v>
      </c>
      <c r="J477" s="282" t="s">
        <v>594</v>
      </c>
      <c r="K477" s="62">
        <f>AA477</f>
        <v>0.76</v>
      </c>
      <c r="L477" s="283" t="s">
        <v>595</v>
      </c>
      <c r="M477" s="284">
        <v>0.2</v>
      </c>
      <c r="N477" s="48" t="s">
        <v>41</v>
      </c>
      <c r="O477" s="49">
        <v>1</v>
      </c>
      <c r="P477" s="49">
        <v>1</v>
      </c>
      <c r="Q477" s="49">
        <v>1</v>
      </c>
      <c r="R477" s="49">
        <v>1</v>
      </c>
      <c r="S477" s="50">
        <f>SUM(O477:O477)*M477</f>
        <v>0.2</v>
      </c>
      <c r="T477" s="50">
        <f>SUM(P477:P477)*M477</f>
        <v>0.2</v>
      </c>
      <c r="U477" s="50">
        <f t="shared" si="337"/>
        <v>0.2</v>
      </c>
      <c r="V477" s="50">
        <f>SUM(R477:R477)*M477</f>
        <v>0.2</v>
      </c>
      <c r="W477" s="50">
        <f t="shared" si="354"/>
        <v>0.2</v>
      </c>
      <c r="X477" s="285">
        <f>+S478+S480+S482</f>
        <v>0.2</v>
      </c>
      <c r="Y477" s="285">
        <f>+T478+T480+T482</f>
        <v>0.4</v>
      </c>
      <c r="Z477" s="285">
        <f>+U478+U480+U482</f>
        <v>0.60000000000000009</v>
      </c>
      <c r="AA477" s="285">
        <f>+V478+V480+V482</f>
        <v>0.76</v>
      </c>
      <c r="AB477" s="285">
        <f>MAX(X477:AA482)</f>
        <v>0.76</v>
      </c>
      <c r="AC477" s="79"/>
      <c r="AD477" s="294" t="s">
        <v>596</v>
      </c>
      <c r="AE477" s="71" t="str">
        <f t="shared" ref="AE477" si="369">+IF(Q478&gt;Q477,"SUPERADA",IF(Q478=Q477,"EQUILIBRADA",IF(Q478&lt;Q477,"PARA MEJORAR")))</f>
        <v>EQUILIBRADA</v>
      </c>
      <c r="AF477" s="280" t="str">
        <f>IF(COUNTIF(AE477:AE482,"PARA MEJORAR")&gt;1,"PARA MEJORAR","BIEN")</f>
        <v>BIEN</v>
      </c>
      <c r="AG477" s="288"/>
      <c r="AH477" s="293"/>
      <c r="AI477" s="95"/>
      <c r="AJ477" s="292"/>
    </row>
    <row r="478" spans="1:36" ht="24.95" customHeight="1" x14ac:dyDescent="0.2">
      <c r="A478" s="272"/>
      <c r="B478" s="273"/>
      <c r="C478" s="274"/>
      <c r="D478" s="275"/>
      <c r="E478" s="276"/>
      <c r="F478" s="289"/>
      <c r="G478" s="282"/>
      <c r="H478" s="287"/>
      <c r="I478" s="282"/>
      <c r="J478" s="282"/>
      <c r="K478" s="63"/>
      <c r="L478" s="283"/>
      <c r="M478" s="284"/>
      <c r="N478" s="51" t="s">
        <v>45</v>
      </c>
      <c r="O478" s="52">
        <v>1</v>
      </c>
      <c r="P478" s="52">
        <v>1</v>
      </c>
      <c r="Q478" s="52">
        <v>1</v>
      </c>
      <c r="R478" s="52">
        <v>1</v>
      </c>
      <c r="S478" s="53">
        <f>SUM(O478:O478)*M477</f>
        <v>0.2</v>
      </c>
      <c r="T478" s="53">
        <f>SUM(P478:P478)*M477</f>
        <v>0.2</v>
      </c>
      <c r="U478" s="53">
        <f t="shared" si="339"/>
        <v>0.2</v>
      </c>
      <c r="V478" s="53">
        <f>SUM(R478:R478)*M477</f>
        <v>0.2</v>
      </c>
      <c r="W478" s="53">
        <f t="shared" si="354"/>
        <v>0.2</v>
      </c>
      <c r="X478" s="285"/>
      <c r="Y478" s="285"/>
      <c r="Z478" s="285"/>
      <c r="AA478" s="285"/>
      <c r="AB478" s="285"/>
      <c r="AC478" s="79"/>
      <c r="AD478" s="294"/>
      <c r="AE478" s="71"/>
      <c r="AF478" s="280"/>
      <c r="AG478" s="288"/>
      <c r="AH478" s="293"/>
      <c r="AI478" s="95"/>
      <c r="AJ478" s="292"/>
    </row>
    <row r="479" spans="1:36" ht="24.95" customHeight="1" x14ac:dyDescent="0.2">
      <c r="A479" s="272"/>
      <c r="B479" s="273"/>
      <c r="C479" s="274"/>
      <c r="D479" s="275"/>
      <c r="E479" s="276"/>
      <c r="F479" s="289"/>
      <c r="G479" s="282"/>
      <c r="H479" s="287"/>
      <c r="I479" s="282"/>
      <c r="J479" s="282"/>
      <c r="K479" s="63"/>
      <c r="L479" s="283" t="s">
        <v>597</v>
      </c>
      <c r="M479" s="284">
        <v>0.4</v>
      </c>
      <c r="N479" s="48" t="s">
        <v>41</v>
      </c>
      <c r="O479" s="49">
        <v>0</v>
      </c>
      <c r="P479" s="49">
        <v>0.25</v>
      </c>
      <c r="Q479" s="49">
        <v>0.5</v>
      </c>
      <c r="R479" s="49">
        <v>1</v>
      </c>
      <c r="S479" s="50">
        <f>SUM(O479:O479)*M479</f>
        <v>0</v>
      </c>
      <c r="T479" s="50">
        <f>SUM(P479:P479)*M479</f>
        <v>0.1</v>
      </c>
      <c r="U479" s="50">
        <f t="shared" si="337"/>
        <v>0.2</v>
      </c>
      <c r="V479" s="50">
        <f>SUM(R479:R479)*M479</f>
        <v>0.4</v>
      </c>
      <c r="W479" s="50">
        <f t="shared" si="354"/>
        <v>0.4</v>
      </c>
      <c r="X479" s="285"/>
      <c r="Y479" s="285"/>
      <c r="Z479" s="285"/>
      <c r="AA479" s="285"/>
      <c r="AB479" s="285"/>
      <c r="AC479" s="79"/>
      <c r="AD479" s="294"/>
      <c r="AE479" s="71" t="str">
        <f t="shared" ref="AE479" si="370">+IF(Q480&gt;Q479,"SUPERADA",IF(Q480=Q479,"EQUILIBRADA",IF(Q480&lt;Q479,"PARA MEJORAR")))</f>
        <v>EQUILIBRADA</v>
      </c>
      <c r="AF479" s="280"/>
      <c r="AG479" s="288"/>
      <c r="AH479" s="293"/>
      <c r="AI479" s="95"/>
      <c r="AJ479" s="292"/>
    </row>
    <row r="480" spans="1:36" ht="24.95" customHeight="1" x14ac:dyDescent="0.2">
      <c r="A480" s="272"/>
      <c r="B480" s="273"/>
      <c r="C480" s="274"/>
      <c r="D480" s="275"/>
      <c r="E480" s="276"/>
      <c r="F480" s="289"/>
      <c r="G480" s="282"/>
      <c r="H480" s="287"/>
      <c r="I480" s="282"/>
      <c r="J480" s="282"/>
      <c r="K480" s="63"/>
      <c r="L480" s="283"/>
      <c r="M480" s="284"/>
      <c r="N480" s="51" t="s">
        <v>45</v>
      </c>
      <c r="O480" s="52">
        <v>0</v>
      </c>
      <c r="P480" s="52">
        <v>0.25</v>
      </c>
      <c r="Q480" s="52">
        <v>0.5</v>
      </c>
      <c r="R480" s="52">
        <v>0.7</v>
      </c>
      <c r="S480" s="53">
        <f>SUM(O480:O480)*M479</f>
        <v>0</v>
      </c>
      <c r="T480" s="53">
        <f>SUM(P480:P480)*M479</f>
        <v>0.1</v>
      </c>
      <c r="U480" s="53">
        <f t="shared" si="339"/>
        <v>0.2</v>
      </c>
      <c r="V480" s="53">
        <f>SUM(R480:R480)*M479</f>
        <v>0.27999999999999997</v>
      </c>
      <c r="W480" s="53">
        <f t="shared" si="354"/>
        <v>0.27999999999999997</v>
      </c>
      <c r="X480" s="285"/>
      <c r="Y480" s="285"/>
      <c r="Z480" s="285"/>
      <c r="AA480" s="285"/>
      <c r="AB480" s="285"/>
      <c r="AC480" s="79"/>
      <c r="AD480" s="294"/>
      <c r="AE480" s="71"/>
      <c r="AF480" s="280"/>
      <c r="AG480" s="288"/>
      <c r="AH480" s="293"/>
      <c r="AI480" s="95"/>
      <c r="AJ480" s="292"/>
    </row>
    <row r="481" spans="1:36" ht="24.95" customHeight="1" x14ac:dyDescent="0.2">
      <c r="A481" s="272"/>
      <c r="B481" s="273"/>
      <c r="C481" s="274"/>
      <c r="D481" s="275"/>
      <c r="E481" s="276"/>
      <c r="F481" s="289"/>
      <c r="G481" s="282"/>
      <c r="H481" s="287"/>
      <c r="I481" s="282"/>
      <c r="J481" s="282"/>
      <c r="K481" s="63"/>
      <c r="L481" s="283" t="s">
        <v>598</v>
      </c>
      <c r="M481" s="284">
        <v>0.4</v>
      </c>
      <c r="N481" s="48" t="s">
        <v>41</v>
      </c>
      <c r="O481" s="49">
        <v>0</v>
      </c>
      <c r="P481" s="49">
        <v>0.25</v>
      </c>
      <c r="Q481" s="49">
        <v>0.5</v>
      </c>
      <c r="R481" s="49">
        <v>1</v>
      </c>
      <c r="S481" s="50">
        <f>SUM(O481:O481)*M481</f>
        <v>0</v>
      </c>
      <c r="T481" s="50">
        <f>SUM(P481:P481)*M481</f>
        <v>0.1</v>
      </c>
      <c r="U481" s="50">
        <f t="shared" si="337"/>
        <v>0.2</v>
      </c>
      <c r="V481" s="50">
        <f>SUM(R481:R481)*M481</f>
        <v>0.4</v>
      </c>
      <c r="W481" s="50">
        <f t="shared" si="354"/>
        <v>0.4</v>
      </c>
      <c r="X481" s="285"/>
      <c r="Y481" s="285"/>
      <c r="Z481" s="285"/>
      <c r="AA481" s="285"/>
      <c r="AB481" s="285"/>
      <c r="AC481" s="79"/>
      <c r="AD481" s="294"/>
      <c r="AE481" s="71" t="str">
        <f t="shared" ref="AE481" si="371">+IF(Q482&gt;Q481,"SUPERADA",IF(Q482=Q481,"EQUILIBRADA",IF(Q482&lt;Q481,"PARA MEJORAR")))</f>
        <v>EQUILIBRADA</v>
      </c>
      <c r="AF481" s="280"/>
      <c r="AG481" s="288"/>
      <c r="AH481" s="293"/>
      <c r="AI481" s="95"/>
      <c r="AJ481" s="292"/>
    </row>
    <row r="482" spans="1:36" ht="24.95" customHeight="1" x14ac:dyDescent="0.2">
      <c r="A482" s="272"/>
      <c r="B482" s="273"/>
      <c r="C482" s="274"/>
      <c r="D482" s="275"/>
      <c r="E482" s="276"/>
      <c r="F482" s="289"/>
      <c r="G482" s="282"/>
      <c r="H482" s="287"/>
      <c r="I482" s="282"/>
      <c r="J482" s="282"/>
      <c r="K482" s="64"/>
      <c r="L482" s="283"/>
      <c r="M482" s="284"/>
      <c r="N482" s="51" t="s">
        <v>45</v>
      </c>
      <c r="O482" s="52">
        <v>0</v>
      </c>
      <c r="P482" s="52">
        <v>0.25</v>
      </c>
      <c r="Q482" s="52">
        <v>0.5</v>
      </c>
      <c r="R482" s="52">
        <v>0.7</v>
      </c>
      <c r="S482" s="53">
        <f>SUM(O482:O482)*M481</f>
        <v>0</v>
      </c>
      <c r="T482" s="53">
        <f>SUM(P482:P482)*M481</f>
        <v>0.1</v>
      </c>
      <c r="U482" s="53">
        <f t="shared" si="339"/>
        <v>0.2</v>
      </c>
      <c r="V482" s="53">
        <f>SUM(R482:R482)*M481</f>
        <v>0.27999999999999997</v>
      </c>
      <c r="W482" s="53">
        <f t="shared" si="354"/>
        <v>0.27999999999999997</v>
      </c>
      <c r="X482" s="285"/>
      <c r="Y482" s="285"/>
      <c r="Z482" s="285"/>
      <c r="AA482" s="285"/>
      <c r="AB482" s="285"/>
      <c r="AC482" s="79"/>
      <c r="AD482" s="294"/>
      <c r="AE482" s="71"/>
      <c r="AF482" s="280"/>
      <c r="AG482" s="288"/>
      <c r="AH482" s="293"/>
      <c r="AI482" s="95"/>
      <c r="AJ482" s="292"/>
    </row>
    <row r="483" spans="1:36" ht="24.95" customHeight="1" x14ac:dyDescent="0.2">
      <c r="A483" s="272"/>
      <c r="B483" s="273"/>
      <c r="C483" s="274">
        <v>33</v>
      </c>
      <c r="D483" s="275" t="s">
        <v>599</v>
      </c>
      <c r="E483" s="276">
        <v>38</v>
      </c>
      <c r="F483" s="298" t="s">
        <v>600</v>
      </c>
      <c r="G483" s="296" t="s">
        <v>601</v>
      </c>
      <c r="H483" s="287">
        <v>74</v>
      </c>
      <c r="I483" s="296" t="s">
        <v>602</v>
      </c>
      <c r="J483" s="296" t="s">
        <v>603</v>
      </c>
      <c r="K483" s="290">
        <f>AA483</f>
        <v>1</v>
      </c>
      <c r="L483" s="283" t="s">
        <v>604</v>
      </c>
      <c r="M483" s="284">
        <v>0.6</v>
      </c>
      <c r="N483" s="48" t="s">
        <v>41</v>
      </c>
      <c r="O483" s="49">
        <v>0.1</v>
      </c>
      <c r="P483" s="49">
        <v>0.3</v>
      </c>
      <c r="Q483" s="49">
        <v>0.6</v>
      </c>
      <c r="R483" s="49">
        <v>1</v>
      </c>
      <c r="S483" s="50">
        <f>SUM(O483:O483)*M483</f>
        <v>0.06</v>
      </c>
      <c r="T483" s="50">
        <f>SUM(P483:P483)*M483</f>
        <v>0.18</v>
      </c>
      <c r="U483" s="50">
        <f t="shared" si="337"/>
        <v>0.36</v>
      </c>
      <c r="V483" s="50">
        <f>SUM(R483:R483)*M483</f>
        <v>0.6</v>
      </c>
      <c r="W483" s="50">
        <f t="shared" si="354"/>
        <v>0.6</v>
      </c>
      <c r="X483" s="297">
        <f>+S484+S486</f>
        <v>0.27400000000000002</v>
      </c>
      <c r="Y483" s="297">
        <f>+T484+T486</f>
        <v>0.38</v>
      </c>
      <c r="Z483" s="297">
        <f>+U484+U486</f>
        <v>0.66</v>
      </c>
      <c r="AA483" s="297">
        <f>+V484+V486</f>
        <v>1</v>
      </c>
      <c r="AB483" s="297">
        <f>MAX(X483:AA486)</f>
        <v>1</v>
      </c>
      <c r="AC483" s="79"/>
      <c r="AD483" s="294" t="s">
        <v>605</v>
      </c>
      <c r="AE483" s="71" t="str">
        <f t="shared" ref="AE483" si="372">+IF(Q484&gt;Q483,"SUPERADA",IF(Q484=Q483,"EQUILIBRADA",IF(Q484&lt;Q483,"PARA MEJORAR")))</f>
        <v>EQUILIBRADA</v>
      </c>
      <c r="AF483" s="281" t="str">
        <f>IF(COUNTIF(AE483:AE486,"PARA MEJORAR")&gt;1,"PARA MEJORAR","BIEN")</f>
        <v>BIEN</v>
      </c>
      <c r="AG483" s="288" t="str">
        <f>IF(COUNTIF(AF483:AF486,"PARA MEJORAR")&gt;=1,"PARA MEJORAR","BIEN")</f>
        <v>BIEN</v>
      </c>
      <c r="AH483" s="293"/>
      <c r="AI483" s="95"/>
      <c r="AJ483" s="295"/>
    </row>
    <row r="484" spans="1:36" ht="24.95" customHeight="1" x14ac:dyDescent="0.2">
      <c r="A484" s="272"/>
      <c r="B484" s="273"/>
      <c r="C484" s="274"/>
      <c r="D484" s="275"/>
      <c r="E484" s="276"/>
      <c r="F484" s="298"/>
      <c r="G484" s="296"/>
      <c r="H484" s="287"/>
      <c r="I484" s="296"/>
      <c r="J484" s="296"/>
      <c r="K484" s="290"/>
      <c r="L484" s="283"/>
      <c r="M484" s="284"/>
      <c r="N484" s="51" t="s">
        <v>45</v>
      </c>
      <c r="O484" s="52">
        <v>0.28999999999999998</v>
      </c>
      <c r="P484" s="52">
        <v>0.3</v>
      </c>
      <c r="Q484" s="52">
        <v>0.6</v>
      </c>
      <c r="R484" s="52">
        <v>1</v>
      </c>
      <c r="S484" s="53">
        <f>SUM(O484:O484)*M483</f>
        <v>0.17399999999999999</v>
      </c>
      <c r="T484" s="53">
        <f>SUM(P484:P484)*M483</f>
        <v>0.18</v>
      </c>
      <c r="U484" s="53">
        <f t="shared" si="339"/>
        <v>0.36</v>
      </c>
      <c r="V484" s="53">
        <f>SUM(R484:R484)*M483</f>
        <v>0.6</v>
      </c>
      <c r="W484" s="53">
        <f t="shared" si="354"/>
        <v>0.6</v>
      </c>
      <c r="X484" s="297"/>
      <c r="Y484" s="297"/>
      <c r="Z484" s="297"/>
      <c r="AA484" s="297"/>
      <c r="AB484" s="297"/>
      <c r="AC484" s="79"/>
      <c r="AD484" s="294"/>
      <c r="AE484" s="71"/>
      <c r="AF484" s="281"/>
      <c r="AG484" s="288"/>
      <c r="AH484" s="293"/>
      <c r="AI484" s="95"/>
      <c r="AJ484" s="295"/>
    </row>
    <row r="485" spans="1:36" ht="24.95" customHeight="1" x14ac:dyDescent="0.2">
      <c r="A485" s="272"/>
      <c r="B485" s="273"/>
      <c r="C485" s="274"/>
      <c r="D485" s="275"/>
      <c r="E485" s="276"/>
      <c r="F485" s="298"/>
      <c r="G485" s="296"/>
      <c r="H485" s="287"/>
      <c r="I485" s="296"/>
      <c r="J485" s="296"/>
      <c r="K485" s="290"/>
      <c r="L485" s="283" t="s">
        <v>606</v>
      </c>
      <c r="M485" s="284">
        <v>0.4</v>
      </c>
      <c r="N485" s="48" t="s">
        <v>41</v>
      </c>
      <c r="O485" s="49">
        <v>0.25</v>
      </c>
      <c r="P485" s="49">
        <v>0.5</v>
      </c>
      <c r="Q485" s="49">
        <v>0.75</v>
      </c>
      <c r="R485" s="49">
        <v>1</v>
      </c>
      <c r="S485" s="50">
        <f>SUM(O485:O485)*M485</f>
        <v>0.1</v>
      </c>
      <c r="T485" s="50">
        <f>SUM(P485:P485)*M485</f>
        <v>0.2</v>
      </c>
      <c r="U485" s="50">
        <f t="shared" si="337"/>
        <v>0.30000000000000004</v>
      </c>
      <c r="V485" s="50">
        <f>SUM(R485:R485)*M485</f>
        <v>0.4</v>
      </c>
      <c r="W485" s="50">
        <f t="shared" si="354"/>
        <v>0.4</v>
      </c>
      <c r="X485" s="297"/>
      <c r="Y485" s="297"/>
      <c r="Z485" s="297"/>
      <c r="AA485" s="297"/>
      <c r="AB485" s="297"/>
      <c r="AC485" s="79"/>
      <c r="AD485" s="294"/>
      <c r="AE485" s="71" t="str">
        <f t="shared" ref="AE485" si="373">+IF(Q486&gt;Q485,"SUPERADA",IF(Q486=Q485,"EQUILIBRADA",IF(Q486&lt;Q485,"PARA MEJORAR")))</f>
        <v>EQUILIBRADA</v>
      </c>
      <c r="AF485" s="281"/>
      <c r="AG485" s="288"/>
      <c r="AH485" s="293"/>
      <c r="AI485" s="95"/>
      <c r="AJ485" s="295"/>
    </row>
    <row r="486" spans="1:36" ht="24.95" customHeight="1" x14ac:dyDescent="0.2">
      <c r="A486" s="272"/>
      <c r="B486" s="273"/>
      <c r="C486" s="274"/>
      <c r="D486" s="275"/>
      <c r="E486" s="276"/>
      <c r="F486" s="298"/>
      <c r="G486" s="296"/>
      <c r="H486" s="287"/>
      <c r="I486" s="296"/>
      <c r="J486" s="296"/>
      <c r="K486" s="290"/>
      <c r="L486" s="283"/>
      <c r="M486" s="284"/>
      <c r="N486" s="51" t="s">
        <v>45</v>
      </c>
      <c r="O486" s="52">
        <v>0.25</v>
      </c>
      <c r="P486" s="52">
        <v>0.5</v>
      </c>
      <c r="Q486" s="52">
        <v>0.75</v>
      </c>
      <c r="R486" s="52">
        <v>1</v>
      </c>
      <c r="S486" s="53">
        <f>SUM(O486:O486)*M485</f>
        <v>0.1</v>
      </c>
      <c r="T486" s="53">
        <f>SUM(P486:P486)*M485</f>
        <v>0.2</v>
      </c>
      <c r="U486" s="53">
        <f t="shared" si="339"/>
        <v>0.30000000000000004</v>
      </c>
      <c r="V486" s="53">
        <f>SUM(R486:R486)*M485</f>
        <v>0.4</v>
      </c>
      <c r="W486" s="53">
        <f t="shared" si="354"/>
        <v>0.4</v>
      </c>
      <c r="X486" s="297"/>
      <c r="Y486" s="297"/>
      <c r="Z486" s="297"/>
      <c r="AA486" s="297"/>
      <c r="AB486" s="297"/>
      <c r="AC486" s="79"/>
      <c r="AD486" s="294"/>
      <c r="AE486" s="71"/>
      <c r="AF486" s="281"/>
      <c r="AG486" s="288"/>
      <c r="AH486" s="293"/>
      <c r="AI486" s="95"/>
      <c r="AJ486" s="295"/>
    </row>
    <row r="487" spans="1:36" ht="24.95" customHeight="1" x14ac:dyDescent="0.2">
      <c r="A487" s="272"/>
      <c r="B487" s="273"/>
      <c r="C487" s="274">
        <v>34</v>
      </c>
      <c r="D487" s="275" t="s">
        <v>607</v>
      </c>
      <c r="E487" s="276">
        <v>39</v>
      </c>
      <c r="F487" s="289" t="s">
        <v>608</v>
      </c>
      <c r="G487" s="296" t="s">
        <v>609</v>
      </c>
      <c r="H487" s="287">
        <v>75</v>
      </c>
      <c r="I487" s="296" t="s">
        <v>610</v>
      </c>
      <c r="J487" s="273" t="s">
        <v>611</v>
      </c>
      <c r="K487" s="301">
        <f>AA487</f>
        <v>0.78999999999999992</v>
      </c>
      <c r="L487" s="299" t="s">
        <v>612</v>
      </c>
      <c r="M487" s="300">
        <v>0.1</v>
      </c>
      <c r="N487" s="48" t="s">
        <v>41</v>
      </c>
      <c r="O487" s="49">
        <v>0.1</v>
      </c>
      <c r="P487" s="49">
        <v>0.5</v>
      </c>
      <c r="Q487" s="49">
        <v>1</v>
      </c>
      <c r="R487" s="49">
        <v>1</v>
      </c>
      <c r="S487" s="50">
        <f>SUM(O487:O487)*M487</f>
        <v>1.0000000000000002E-2</v>
      </c>
      <c r="T487" s="50">
        <f>SUM(P487:P487)*M487</f>
        <v>0.05</v>
      </c>
      <c r="U487" s="50">
        <f t="shared" ref="U487:U549" si="374">SUM(Q487:Q487)*M487</f>
        <v>0.1</v>
      </c>
      <c r="V487" s="50">
        <f>SUM(R487:R487)*M487</f>
        <v>0.1</v>
      </c>
      <c r="W487" s="50">
        <f t="shared" si="354"/>
        <v>0.1</v>
      </c>
      <c r="X487" s="297">
        <f>+S490+S492+S488+S494</f>
        <v>0.24000000000000002</v>
      </c>
      <c r="Y487" s="297">
        <f>+T490+T492+T488+T494</f>
        <v>0.30000000000000004</v>
      </c>
      <c r="Z487" s="297">
        <f>+U490+U492+U488+U494</f>
        <v>0.4224</v>
      </c>
      <c r="AA487" s="297">
        <f>+V490+V492+V488+V494</f>
        <v>0.78999999999999992</v>
      </c>
      <c r="AB487" s="297">
        <f>MAX(X487:AA494)</f>
        <v>0.78999999999999992</v>
      </c>
      <c r="AC487" s="79"/>
      <c r="AD487" s="294"/>
      <c r="AE487" s="71" t="str">
        <f t="shared" ref="AE487" si="375">+IF(Q488&gt;Q487,"SUPERADA",IF(Q488=Q487,"EQUILIBRADA",IF(Q488&lt;Q487,"PARA MEJORAR")))</f>
        <v>PARA MEJORAR</v>
      </c>
      <c r="AF487" s="281" t="str">
        <f>IF(COUNTIF(AE487:AE494,"PARA MEJORAR")&gt;1,"PARA MEJORAR","BIEN")</f>
        <v>PARA MEJORAR</v>
      </c>
      <c r="AG487" s="288" t="str">
        <f>IF(COUNTIF(AF487:AF494,"PARA MEJORAR")&gt;=1,"PARA MEJORAR","BIEN")</f>
        <v>PARA MEJORAR</v>
      </c>
      <c r="AH487" s="293"/>
      <c r="AI487" s="95"/>
      <c r="AJ487" s="295"/>
    </row>
    <row r="488" spans="1:36" ht="24.95" customHeight="1" x14ac:dyDescent="0.2">
      <c r="A488" s="272"/>
      <c r="B488" s="273"/>
      <c r="C488" s="274"/>
      <c r="D488" s="275"/>
      <c r="E488" s="276"/>
      <c r="F488" s="289"/>
      <c r="G488" s="296"/>
      <c r="H488" s="287"/>
      <c r="I488" s="296"/>
      <c r="J488" s="273"/>
      <c r="K488" s="301"/>
      <c r="L488" s="299"/>
      <c r="M488" s="300"/>
      <c r="N488" s="51" t="s">
        <v>45</v>
      </c>
      <c r="O488" s="52">
        <v>0.1</v>
      </c>
      <c r="P488" s="52">
        <v>0.5</v>
      </c>
      <c r="Q488" s="52">
        <v>0.52400000000000002</v>
      </c>
      <c r="R488" s="52">
        <v>1</v>
      </c>
      <c r="S488" s="53">
        <f>SUM(O488:O488)*M487</f>
        <v>1.0000000000000002E-2</v>
      </c>
      <c r="T488" s="53">
        <f>SUM(P488:P488)*M487</f>
        <v>0.05</v>
      </c>
      <c r="U488" s="53">
        <f t="shared" ref="U488:U550" si="376">SUM(Q488:Q488)*M487</f>
        <v>5.2400000000000002E-2</v>
      </c>
      <c r="V488" s="53">
        <f>SUM(R488:R488)*M487</f>
        <v>0.1</v>
      </c>
      <c r="W488" s="53">
        <f t="shared" si="354"/>
        <v>0.1</v>
      </c>
      <c r="X488" s="297"/>
      <c r="Y488" s="297"/>
      <c r="Z488" s="297"/>
      <c r="AA488" s="297"/>
      <c r="AB488" s="297"/>
      <c r="AC488" s="79"/>
      <c r="AD488" s="294"/>
      <c r="AE488" s="71"/>
      <c r="AF488" s="281"/>
      <c r="AG488" s="288"/>
      <c r="AH488" s="293"/>
      <c r="AI488" s="95"/>
      <c r="AJ488" s="295"/>
    </row>
    <row r="489" spans="1:36" ht="24.95" customHeight="1" x14ac:dyDescent="0.2">
      <c r="A489" s="272"/>
      <c r="B489" s="273"/>
      <c r="C489" s="274"/>
      <c r="D489" s="275"/>
      <c r="E489" s="276"/>
      <c r="F489" s="289"/>
      <c r="G489" s="296"/>
      <c r="H489" s="287"/>
      <c r="I489" s="296"/>
      <c r="J489" s="273"/>
      <c r="K489" s="301"/>
      <c r="L489" s="299" t="s">
        <v>613</v>
      </c>
      <c r="M489" s="300">
        <v>0.2</v>
      </c>
      <c r="N489" s="48" t="s">
        <v>41</v>
      </c>
      <c r="O489" s="49">
        <v>0.1</v>
      </c>
      <c r="P489" s="49">
        <v>0.2</v>
      </c>
      <c r="Q489" s="49">
        <v>0.5</v>
      </c>
      <c r="R489" s="49">
        <v>1</v>
      </c>
      <c r="S489" s="50">
        <f>SUM(O489:O489)*M489</f>
        <v>2.0000000000000004E-2</v>
      </c>
      <c r="T489" s="50">
        <f>SUM(P489:P489)*M489</f>
        <v>4.0000000000000008E-2</v>
      </c>
      <c r="U489" s="50">
        <f t="shared" si="374"/>
        <v>0.1</v>
      </c>
      <c r="V489" s="50">
        <f>SUM(R489:R489)*M489</f>
        <v>0.2</v>
      </c>
      <c r="W489" s="50">
        <f t="shared" si="354"/>
        <v>0.2</v>
      </c>
      <c r="X489" s="297"/>
      <c r="Y489" s="297"/>
      <c r="Z489" s="297"/>
      <c r="AA489" s="297"/>
      <c r="AB489" s="297"/>
      <c r="AC489" s="79"/>
      <c r="AD489" s="294"/>
      <c r="AE489" s="71" t="str">
        <f t="shared" ref="AE489" si="377">+IF(Q490&gt;Q489,"SUPERADA",IF(Q490=Q489,"EQUILIBRADA",IF(Q490&lt;Q489,"PARA MEJORAR")))</f>
        <v>PARA MEJORAR</v>
      </c>
      <c r="AF489" s="281"/>
      <c r="AG489" s="288"/>
      <c r="AH489" s="293"/>
      <c r="AI489" s="95"/>
      <c r="AJ489" s="295"/>
    </row>
    <row r="490" spans="1:36" ht="24.95" customHeight="1" x14ac:dyDescent="0.2">
      <c r="A490" s="272"/>
      <c r="B490" s="273"/>
      <c r="C490" s="274"/>
      <c r="D490" s="275"/>
      <c r="E490" s="276"/>
      <c r="F490" s="289"/>
      <c r="G490" s="296"/>
      <c r="H490" s="287"/>
      <c r="I490" s="296"/>
      <c r="J490" s="273"/>
      <c r="K490" s="301"/>
      <c r="L490" s="299"/>
      <c r="M490" s="300"/>
      <c r="N490" s="51" t="s">
        <v>45</v>
      </c>
      <c r="O490" s="52">
        <v>0.1</v>
      </c>
      <c r="P490" s="52">
        <v>0.2</v>
      </c>
      <c r="Q490" s="52">
        <v>0.3</v>
      </c>
      <c r="R490" s="52">
        <v>0.7</v>
      </c>
      <c r="S490" s="53">
        <f>SUM(O490:O490)*M489</f>
        <v>2.0000000000000004E-2</v>
      </c>
      <c r="T490" s="53">
        <f>SUM(P490:P490)*M489</f>
        <v>4.0000000000000008E-2</v>
      </c>
      <c r="U490" s="53">
        <f t="shared" si="376"/>
        <v>0.06</v>
      </c>
      <c r="V490" s="53">
        <f>SUM(R490:R490)*M489</f>
        <v>0.13999999999999999</v>
      </c>
      <c r="W490" s="53">
        <f t="shared" si="354"/>
        <v>0.13999999999999999</v>
      </c>
      <c r="X490" s="297"/>
      <c r="Y490" s="297"/>
      <c r="Z490" s="297"/>
      <c r="AA490" s="297"/>
      <c r="AB490" s="297"/>
      <c r="AC490" s="79"/>
      <c r="AD490" s="294"/>
      <c r="AE490" s="71"/>
      <c r="AF490" s="281"/>
      <c r="AG490" s="288"/>
      <c r="AH490" s="293"/>
      <c r="AI490" s="95"/>
      <c r="AJ490" s="295"/>
    </row>
    <row r="491" spans="1:36" ht="24.95" customHeight="1" x14ac:dyDescent="0.2">
      <c r="A491" s="272"/>
      <c r="B491" s="273"/>
      <c r="C491" s="274"/>
      <c r="D491" s="275"/>
      <c r="E491" s="276"/>
      <c r="F491" s="289"/>
      <c r="G491" s="296"/>
      <c r="H491" s="287"/>
      <c r="I491" s="296"/>
      <c r="J491" s="273"/>
      <c r="K491" s="301"/>
      <c r="L491" s="299" t="s">
        <v>614</v>
      </c>
      <c r="M491" s="300">
        <v>0.2</v>
      </c>
      <c r="N491" s="48" t="s">
        <v>41</v>
      </c>
      <c r="O491" s="49">
        <v>0</v>
      </c>
      <c r="P491" s="49">
        <v>0</v>
      </c>
      <c r="Q491" s="49">
        <v>0.3</v>
      </c>
      <c r="R491" s="49">
        <v>1</v>
      </c>
      <c r="S491" s="50">
        <f>SUM(O491:O491)*M491</f>
        <v>0</v>
      </c>
      <c r="T491" s="50">
        <f>SUM(P491:P491)*M491</f>
        <v>0</v>
      </c>
      <c r="U491" s="50">
        <f t="shared" si="374"/>
        <v>0.06</v>
      </c>
      <c r="V491" s="50">
        <f>SUM(R491:R491)*M491</f>
        <v>0.2</v>
      </c>
      <c r="W491" s="50">
        <f t="shared" si="354"/>
        <v>0.2</v>
      </c>
      <c r="X491" s="297"/>
      <c r="Y491" s="297"/>
      <c r="Z491" s="297"/>
      <c r="AA491" s="297"/>
      <c r="AB491" s="297"/>
      <c r="AC491" s="79"/>
      <c r="AD491" s="294"/>
      <c r="AE491" s="71" t="str">
        <f t="shared" ref="AE491" si="378">+IF(Q492&gt;Q491,"SUPERADA",IF(Q492=Q491,"EQUILIBRADA",IF(Q492&lt;Q491,"PARA MEJORAR")))</f>
        <v>SUPERADA</v>
      </c>
      <c r="AF491" s="281"/>
      <c r="AG491" s="288"/>
      <c r="AH491" s="293"/>
      <c r="AI491" s="95"/>
      <c r="AJ491" s="295"/>
    </row>
    <row r="492" spans="1:36" ht="24.95" customHeight="1" x14ac:dyDescent="0.2">
      <c r="A492" s="272"/>
      <c r="B492" s="273"/>
      <c r="C492" s="274"/>
      <c r="D492" s="275"/>
      <c r="E492" s="276"/>
      <c r="F492" s="289"/>
      <c r="G492" s="296"/>
      <c r="H492" s="287"/>
      <c r="I492" s="296"/>
      <c r="J492" s="273"/>
      <c r="K492" s="301"/>
      <c r="L492" s="299"/>
      <c r="M492" s="300"/>
      <c r="N492" s="51" t="s">
        <v>45</v>
      </c>
      <c r="O492" s="52">
        <v>0.1</v>
      </c>
      <c r="P492" s="52">
        <v>0.1</v>
      </c>
      <c r="Q492" s="52">
        <v>0.6</v>
      </c>
      <c r="R492" s="52">
        <v>1</v>
      </c>
      <c r="S492" s="53">
        <f>SUM(O492:O492)*M491</f>
        <v>2.0000000000000004E-2</v>
      </c>
      <c r="T492" s="53">
        <f>SUM(P492:P492)*M491</f>
        <v>2.0000000000000004E-2</v>
      </c>
      <c r="U492" s="53">
        <f t="shared" si="376"/>
        <v>0.12</v>
      </c>
      <c r="V492" s="53">
        <f>SUM(R492:R492)*M491</f>
        <v>0.2</v>
      </c>
      <c r="W492" s="53">
        <f t="shared" si="354"/>
        <v>0.2</v>
      </c>
      <c r="X492" s="297"/>
      <c r="Y492" s="297"/>
      <c r="Z492" s="297"/>
      <c r="AA492" s="297"/>
      <c r="AB492" s="297"/>
      <c r="AC492" s="79"/>
      <c r="AD492" s="294"/>
      <c r="AE492" s="71"/>
      <c r="AF492" s="281"/>
      <c r="AG492" s="288"/>
      <c r="AH492" s="293"/>
      <c r="AI492" s="95"/>
      <c r="AJ492" s="295"/>
    </row>
    <row r="493" spans="1:36" ht="24.95" customHeight="1" x14ac:dyDescent="0.2">
      <c r="A493" s="272"/>
      <c r="B493" s="273"/>
      <c r="C493" s="274"/>
      <c r="D493" s="275"/>
      <c r="E493" s="276"/>
      <c r="F493" s="289"/>
      <c r="G493" s="296"/>
      <c r="H493" s="287"/>
      <c r="I493" s="296"/>
      <c r="J493" s="273"/>
      <c r="K493" s="301"/>
      <c r="L493" s="299" t="s">
        <v>615</v>
      </c>
      <c r="M493" s="300">
        <v>0.5</v>
      </c>
      <c r="N493" s="48" t="s">
        <v>41</v>
      </c>
      <c r="O493" s="49">
        <v>0.1</v>
      </c>
      <c r="P493" s="49">
        <v>0.3</v>
      </c>
      <c r="Q493" s="49">
        <v>0.6</v>
      </c>
      <c r="R493" s="49">
        <v>1</v>
      </c>
      <c r="S493" s="50">
        <f>SUM(O493:O493)*M493</f>
        <v>0.05</v>
      </c>
      <c r="T493" s="50">
        <f>SUM(P493:P493)*M493</f>
        <v>0.15</v>
      </c>
      <c r="U493" s="50">
        <f t="shared" si="374"/>
        <v>0.3</v>
      </c>
      <c r="V493" s="50">
        <f>SUM(R493:R493)*M493</f>
        <v>0.5</v>
      </c>
      <c r="W493" s="50">
        <f t="shared" si="354"/>
        <v>0.5</v>
      </c>
      <c r="X493" s="297"/>
      <c r="Y493" s="297"/>
      <c r="Z493" s="297"/>
      <c r="AA493" s="297"/>
      <c r="AB493" s="297"/>
      <c r="AC493" s="79"/>
      <c r="AD493" s="294"/>
      <c r="AE493" s="71" t="str">
        <f t="shared" ref="AE493" si="379">+IF(Q494&gt;Q493,"SUPERADA",IF(Q494=Q493,"EQUILIBRADA",IF(Q494&lt;Q493,"PARA MEJORAR")))</f>
        <v>PARA MEJORAR</v>
      </c>
      <c r="AF493" s="281"/>
      <c r="AG493" s="288"/>
      <c r="AH493" s="293"/>
      <c r="AI493" s="95"/>
      <c r="AJ493" s="295"/>
    </row>
    <row r="494" spans="1:36" ht="24.95" customHeight="1" x14ac:dyDescent="0.2">
      <c r="A494" s="272"/>
      <c r="B494" s="273"/>
      <c r="C494" s="274"/>
      <c r="D494" s="275"/>
      <c r="E494" s="276"/>
      <c r="F494" s="289"/>
      <c r="G494" s="296"/>
      <c r="H494" s="287"/>
      <c r="I494" s="296"/>
      <c r="J494" s="273"/>
      <c r="K494" s="301"/>
      <c r="L494" s="299"/>
      <c r="M494" s="300"/>
      <c r="N494" s="51" t="s">
        <v>45</v>
      </c>
      <c r="O494" s="52">
        <v>0.38</v>
      </c>
      <c r="P494" s="52">
        <v>0.38</v>
      </c>
      <c r="Q494" s="52">
        <v>0.38</v>
      </c>
      <c r="R494" s="52">
        <v>0.7</v>
      </c>
      <c r="S494" s="53">
        <f>SUM(O494:O494)*M493</f>
        <v>0.19</v>
      </c>
      <c r="T494" s="53">
        <f>SUM(P494:P494)*M493</f>
        <v>0.19</v>
      </c>
      <c r="U494" s="53">
        <f t="shared" si="376"/>
        <v>0.19</v>
      </c>
      <c r="V494" s="53">
        <f>SUM(R494:R494)*M493</f>
        <v>0.35</v>
      </c>
      <c r="W494" s="53">
        <f t="shared" si="354"/>
        <v>0.35</v>
      </c>
      <c r="X494" s="297"/>
      <c r="Y494" s="297"/>
      <c r="Z494" s="297"/>
      <c r="AA494" s="297"/>
      <c r="AB494" s="297"/>
      <c r="AC494" s="79"/>
      <c r="AD494" s="294"/>
      <c r="AE494" s="71"/>
      <c r="AF494" s="281"/>
      <c r="AG494" s="288"/>
      <c r="AH494" s="293"/>
      <c r="AI494" s="95"/>
      <c r="AJ494" s="295"/>
    </row>
    <row r="495" spans="1:36" ht="24.95" customHeight="1" x14ac:dyDescent="0.2">
      <c r="A495" s="272"/>
      <c r="B495" s="273"/>
      <c r="C495" s="274">
        <v>35</v>
      </c>
      <c r="D495" s="275" t="s">
        <v>616</v>
      </c>
      <c r="E495" s="276">
        <v>40</v>
      </c>
      <c r="F495" s="289" t="s">
        <v>617</v>
      </c>
      <c r="G495" s="296" t="s">
        <v>618</v>
      </c>
      <c r="H495" s="287">
        <v>76</v>
      </c>
      <c r="I495" s="296" t="s">
        <v>619</v>
      </c>
      <c r="J495" s="296" t="s">
        <v>620</v>
      </c>
      <c r="K495" s="290">
        <f>AA495</f>
        <v>0.98499999999999988</v>
      </c>
      <c r="L495" s="283" t="s">
        <v>621</v>
      </c>
      <c r="M495" s="284">
        <v>0.7</v>
      </c>
      <c r="N495" s="48" t="s">
        <v>41</v>
      </c>
      <c r="O495" s="49">
        <v>0.25</v>
      </c>
      <c r="P495" s="49">
        <v>0.5</v>
      </c>
      <c r="Q495" s="49">
        <v>0.75</v>
      </c>
      <c r="R495" s="49">
        <v>1</v>
      </c>
      <c r="S495" s="50">
        <f>SUM(O495:O495)*M495</f>
        <v>0.17499999999999999</v>
      </c>
      <c r="T495" s="50">
        <f>SUM(P495:P495)*M495</f>
        <v>0.35</v>
      </c>
      <c r="U495" s="50">
        <f t="shared" si="374"/>
        <v>0.52499999999999991</v>
      </c>
      <c r="V495" s="50">
        <f>SUM(R495:R495)*M495</f>
        <v>0.7</v>
      </c>
      <c r="W495" s="50">
        <f t="shared" si="354"/>
        <v>0.7</v>
      </c>
      <c r="X495" s="297">
        <f>+S496+S498</f>
        <v>0.25</v>
      </c>
      <c r="Y495" s="297">
        <f>+T496+T498</f>
        <v>0.42999999999999994</v>
      </c>
      <c r="Z495" s="297">
        <f>+U496+U498</f>
        <v>0.7</v>
      </c>
      <c r="AA495" s="297">
        <f>+V496+V498</f>
        <v>0.98499999999999988</v>
      </c>
      <c r="AB495" s="297">
        <f>MAX(X495:AA498)</f>
        <v>0.98499999999999988</v>
      </c>
      <c r="AC495" s="79"/>
      <c r="AD495" s="294" t="s">
        <v>622</v>
      </c>
      <c r="AE495" s="71" t="str">
        <f t="shared" ref="AE495" si="380">+IF(Q496&gt;Q495,"SUPERADA",IF(Q496=Q495,"EQUILIBRADA",IF(Q496&lt;Q495,"PARA MEJORAR")))</f>
        <v>PARA MEJORAR</v>
      </c>
      <c r="AF495" s="281" t="str">
        <f>IF(COUNTIF(AE495:AE498,"PARA MEJORAR")&gt;1,"PARA MEJORAR","BIEN")</f>
        <v>PARA MEJORAR</v>
      </c>
      <c r="AG495" s="288" t="str">
        <f>IF(COUNTIF(AF495:AF498,"PARA MEJORAR")&gt;=1,"PARA MEJORAR","BIEN")</f>
        <v>PARA MEJORAR</v>
      </c>
      <c r="AH495" s="293"/>
      <c r="AI495" s="95"/>
      <c r="AJ495" s="295"/>
    </row>
    <row r="496" spans="1:36" ht="24.95" customHeight="1" x14ac:dyDescent="0.2">
      <c r="A496" s="272"/>
      <c r="B496" s="273"/>
      <c r="C496" s="274"/>
      <c r="D496" s="275"/>
      <c r="E496" s="276"/>
      <c r="F496" s="289"/>
      <c r="G496" s="296"/>
      <c r="H496" s="287"/>
      <c r="I496" s="296"/>
      <c r="J496" s="296"/>
      <c r="K496" s="290"/>
      <c r="L496" s="283"/>
      <c r="M496" s="284"/>
      <c r="N496" s="51" t="s">
        <v>45</v>
      </c>
      <c r="O496" s="52">
        <v>0.25</v>
      </c>
      <c r="P496" s="52">
        <v>0.4</v>
      </c>
      <c r="Q496" s="52">
        <v>0.7</v>
      </c>
      <c r="R496" s="52">
        <v>1</v>
      </c>
      <c r="S496" s="53">
        <f>SUM(O496:O496)*M495</f>
        <v>0.17499999999999999</v>
      </c>
      <c r="T496" s="53">
        <f>SUM(P496:P496)*M495</f>
        <v>0.27999999999999997</v>
      </c>
      <c r="U496" s="53">
        <f t="shared" si="376"/>
        <v>0.48999999999999994</v>
      </c>
      <c r="V496" s="53">
        <f>SUM(R496:R496)*M495</f>
        <v>0.7</v>
      </c>
      <c r="W496" s="53">
        <f t="shared" si="354"/>
        <v>0.7</v>
      </c>
      <c r="X496" s="297"/>
      <c r="Y496" s="297"/>
      <c r="Z496" s="297"/>
      <c r="AA496" s="297"/>
      <c r="AB496" s="297"/>
      <c r="AC496" s="79"/>
      <c r="AD496" s="294"/>
      <c r="AE496" s="71"/>
      <c r="AF496" s="281"/>
      <c r="AG496" s="288"/>
      <c r="AH496" s="293"/>
      <c r="AI496" s="95"/>
      <c r="AJ496" s="295"/>
    </row>
    <row r="497" spans="1:36" ht="24.95" customHeight="1" x14ac:dyDescent="0.2">
      <c r="A497" s="272"/>
      <c r="B497" s="273"/>
      <c r="C497" s="274"/>
      <c r="D497" s="275"/>
      <c r="E497" s="276"/>
      <c r="F497" s="289"/>
      <c r="G497" s="296"/>
      <c r="H497" s="287"/>
      <c r="I497" s="296"/>
      <c r="J497" s="296"/>
      <c r="K497" s="290"/>
      <c r="L497" s="283" t="s">
        <v>623</v>
      </c>
      <c r="M497" s="284">
        <v>0.3</v>
      </c>
      <c r="N497" s="48" t="s">
        <v>41</v>
      </c>
      <c r="O497" s="49">
        <v>0.25</v>
      </c>
      <c r="P497" s="49">
        <v>0.5</v>
      </c>
      <c r="Q497" s="49">
        <v>0.75</v>
      </c>
      <c r="R497" s="49">
        <v>1</v>
      </c>
      <c r="S497" s="50">
        <f>SUM(O497:O497)*M497</f>
        <v>7.4999999999999997E-2</v>
      </c>
      <c r="T497" s="50">
        <f>SUM(P497:P497)*M497</f>
        <v>0.15</v>
      </c>
      <c r="U497" s="50">
        <f t="shared" si="374"/>
        <v>0.22499999999999998</v>
      </c>
      <c r="V497" s="50">
        <f>SUM(R497:R497)*M497</f>
        <v>0.3</v>
      </c>
      <c r="W497" s="50">
        <f t="shared" si="354"/>
        <v>0.3</v>
      </c>
      <c r="X497" s="297"/>
      <c r="Y497" s="297"/>
      <c r="Z497" s="297"/>
      <c r="AA497" s="297"/>
      <c r="AB497" s="297"/>
      <c r="AC497" s="79"/>
      <c r="AD497" s="294"/>
      <c r="AE497" s="71" t="str">
        <f t="shared" ref="AE497" si="381">+IF(Q498&gt;Q497,"SUPERADA",IF(Q498=Q497,"EQUILIBRADA",IF(Q498&lt;Q497,"PARA MEJORAR")))</f>
        <v>PARA MEJORAR</v>
      </c>
      <c r="AF497" s="281"/>
      <c r="AG497" s="288"/>
      <c r="AH497" s="293"/>
      <c r="AI497" s="95"/>
      <c r="AJ497" s="295"/>
    </row>
    <row r="498" spans="1:36" ht="24.95" customHeight="1" x14ac:dyDescent="0.2">
      <c r="A498" s="272"/>
      <c r="B498" s="273"/>
      <c r="C498" s="274"/>
      <c r="D498" s="275"/>
      <c r="E498" s="276"/>
      <c r="F498" s="289"/>
      <c r="G498" s="296"/>
      <c r="H498" s="287"/>
      <c r="I498" s="296"/>
      <c r="J498" s="296"/>
      <c r="K498" s="290"/>
      <c r="L498" s="283"/>
      <c r="M498" s="284"/>
      <c r="N498" s="51" t="s">
        <v>45</v>
      </c>
      <c r="O498" s="52">
        <v>0.25</v>
      </c>
      <c r="P498" s="52">
        <v>0.5</v>
      </c>
      <c r="Q498" s="52">
        <v>0.7</v>
      </c>
      <c r="R498" s="52">
        <v>0.95</v>
      </c>
      <c r="S498" s="53">
        <f>SUM(O498:O498)*M497</f>
        <v>7.4999999999999997E-2</v>
      </c>
      <c r="T498" s="53">
        <f>SUM(P498:P498)*M497</f>
        <v>0.15</v>
      </c>
      <c r="U498" s="53">
        <f t="shared" si="376"/>
        <v>0.21</v>
      </c>
      <c r="V498" s="53">
        <f>SUM(R498:R498)*M497</f>
        <v>0.28499999999999998</v>
      </c>
      <c r="W498" s="53">
        <f t="shared" si="354"/>
        <v>0.28499999999999998</v>
      </c>
      <c r="X498" s="297"/>
      <c r="Y498" s="297"/>
      <c r="Z498" s="297"/>
      <c r="AA498" s="297"/>
      <c r="AB498" s="297"/>
      <c r="AC498" s="79"/>
      <c r="AD498" s="294"/>
      <c r="AE498" s="71"/>
      <c r="AF498" s="281"/>
      <c r="AG498" s="288"/>
      <c r="AH498" s="293"/>
      <c r="AI498" s="95"/>
      <c r="AJ498" s="295"/>
    </row>
    <row r="499" spans="1:36" ht="24.95" customHeight="1" x14ac:dyDescent="0.2">
      <c r="A499" s="272"/>
      <c r="B499" s="273"/>
      <c r="C499" s="274">
        <v>36</v>
      </c>
      <c r="D499" s="275" t="s">
        <v>624</v>
      </c>
      <c r="E499" s="276">
        <v>41</v>
      </c>
      <c r="F499" s="289" t="s">
        <v>625</v>
      </c>
      <c r="G499" s="296" t="s">
        <v>625</v>
      </c>
      <c r="H499" s="287">
        <v>77</v>
      </c>
      <c r="I499" s="296" t="s">
        <v>626</v>
      </c>
      <c r="J499" s="296" t="s">
        <v>627</v>
      </c>
      <c r="K499" s="290">
        <f>AA499</f>
        <v>0.99999999999999989</v>
      </c>
      <c r="L499" s="283" t="s">
        <v>628</v>
      </c>
      <c r="M499" s="284">
        <v>0.15</v>
      </c>
      <c r="N499" s="48" t="s">
        <v>41</v>
      </c>
      <c r="O499" s="49">
        <v>1</v>
      </c>
      <c r="P499" s="49">
        <v>1</v>
      </c>
      <c r="Q499" s="49">
        <v>1</v>
      </c>
      <c r="R499" s="49">
        <v>1</v>
      </c>
      <c r="S499" s="50">
        <f>SUM(O499:O499)*M499</f>
        <v>0.15</v>
      </c>
      <c r="T499" s="50">
        <f>SUM(P499:P499)*M499</f>
        <v>0.15</v>
      </c>
      <c r="U499" s="50">
        <f t="shared" si="374"/>
        <v>0.15</v>
      </c>
      <c r="V499" s="50">
        <f>SUM(R499:R499)*M499</f>
        <v>0.15</v>
      </c>
      <c r="W499" s="50">
        <f t="shared" si="354"/>
        <v>0.15</v>
      </c>
      <c r="X499" s="297">
        <f>+S500+S502+S504+S506</f>
        <v>0.3</v>
      </c>
      <c r="Y499" s="297">
        <f>+T500+T502+T504+T506</f>
        <v>0.64999999999999991</v>
      </c>
      <c r="Z499" s="297">
        <f>+U500+U502+U504+U506</f>
        <v>0.68499999999999994</v>
      </c>
      <c r="AA499" s="297">
        <f>+V500+V502+V504+V506</f>
        <v>0.99999999999999989</v>
      </c>
      <c r="AB499" s="297">
        <f>MAX(X499:AA506)</f>
        <v>0.99999999999999989</v>
      </c>
      <c r="AC499" s="79"/>
      <c r="AD499" s="294"/>
      <c r="AE499" s="71" t="str">
        <f t="shared" ref="AE499" si="382">+IF(Q500&gt;Q499,"SUPERADA",IF(Q500=Q499,"EQUILIBRADA",IF(Q500&lt;Q499,"PARA MEJORAR")))</f>
        <v>EQUILIBRADA</v>
      </c>
      <c r="AF499" s="281" t="str">
        <f>IF(COUNTIF(AE499:AE506,"PARA MEJORAR")&gt;1,"PARA MEJORAR","BIEN")</f>
        <v>BIEN</v>
      </c>
      <c r="AG499" s="288" t="str">
        <f>IF(COUNTIF(AF499:AF506,"PARA MEJORAR")&gt;=1,"PARA MEJORAR","BIEN")</f>
        <v>BIEN</v>
      </c>
      <c r="AH499" s="293"/>
      <c r="AI499" s="95"/>
      <c r="AJ499" s="295"/>
    </row>
    <row r="500" spans="1:36" ht="24.95" customHeight="1" x14ac:dyDescent="0.2">
      <c r="A500" s="272"/>
      <c r="B500" s="273"/>
      <c r="C500" s="274"/>
      <c r="D500" s="275"/>
      <c r="E500" s="276"/>
      <c r="F500" s="289"/>
      <c r="G500" s="296"/>
      <c r="H500" s="287"/>
      <c r="I500" s="296"/>
      <c r="J500" s="296"/>
      <c r="K500" s="290"/>
      <c r="L500" s="283"/>
      <c r="M500" s="284"/>
      <c r="N500" s="51" t="s">
        <v>45</v>
      </c>
      <c r="O500" s="52">
        <v>1</v>
      </c>
      <c r="P500" s="52">
        <v>1</v>
      </c>
      <c r="Q500" s="52">
        <v>1</v>
      </c>
      <c r="R500" s="52">
        <v>1</v>
      </c>
      <c r="S500" s="53">
        <f>SUM(O500:O500)*M499</f>
        <v>0.15</v>
      </c>
      <c r="T500" s="53">
        <f>SUM(P500:P500)*M499</f>
        <v>0.15</v>
      </c>
      <c r="U500" s="53">
        <f t="shared" si="376"/>
        <v>0.15</v>
      </c>
      <c r="V500" s="53">
        <f>SUM(R500:R500)*M499</f>
        <v>0.15</v>
      </c>
      <c r="W500" s="53">
        <f t="shared" si="354"/>
        <v>0.15</v>
      </c>
      <c r="X500" s="297"/>
      <c r="Y500" s="297"/>
      <c r="Z500" s="297"/>
      <c r="AA500" s="297"/>
      <c r="AB500" s="297"/>
      <c r="AC500" s="79"/>
      <c r="AD500" s="294"/>
      <c r="AE500" s="71"/>
      <c r="AF500" s="281"/>
      <c r="AG500" s="288"/>
      <c r="AH500" s="293"/>
      <c r="AI500" s="95"/>
      <c r="AJ500" s="295"/>
    </row>
    <row r="501" spans="1:36" ht="24.95" customHeight="1" x14ac:dyDescent="0.2">
      <c r="A501" s="272"/>
      <c r="B501" s="273"/>
      <c r="C501" s="274"/>
      <c r="D501" s="275"/>
      <c r="E501" s="276"/>
      <c r="F501" s="289"/>
      <c r="G501" s="296"/>
      <c r="H501" s="287"/>
      <c r="I501" s="296"/>
      <c r="J501" s="296"/>
      <c r="K501" s="290"/>
      <c r="L501" s="283" t="s">
        <v>629</v>
      </c>
      <c r="M501" s="284">
        <v>0.15</v>
      </c>
      <c r="N501" s="48" t="s">
        <v>41</v>
      </c>
      <c r="O501" s="49">
        <v>1</v>
      </c>
      <c r="P501" s="49">
        <v>1</v>
      </c>
      <c r="Q501" s="49">
        <v>1</v>
      </c>
      <c r="R501" s="49">
        <v>1</v>
      </c>
      <c r="S501" s="50">
        <f>SUM(O501:O501)*M501</f>
        <v>0.15</v>
      </c>
      <c r="T501" s="50">
        <f>SUM(P501:P501)*M501</f>
        <v>0.15</v>
      </c>
      <c r="U501" s="50">
        <f t="shared" si="374"/>
        <v>0.15</v>
      </c>
      <c r="V501" s="50">
        <f>SUM(R501:R501)*M501</f>
        <v>0.15</v>
      </c>
      <c r="W501" s="50">
        <f t="shared" si="354"/>
        <v>0.15</v>
      </c>
      <c r="X501" s="297"/>
      <c r="Y501" s="297"/>
      <c r="Z501" s="297"/>
      <c r="AA501" s="297"/>
      <c r="AB501" s="297"/>
      <c r="AC501" s="79"/>
      <c r="AD501" s="294"/>
      <c r="AE501" s="71" t="str">
        <f t="shared" ref="AE501" si="383">+IF(Q502&gt;Q501,"SUPERADA",IF(Q502=Q501,"EQUILIBRADA",IF(Q502&lt;Q501,"PARA MEJORAR")))</f>
        <v>EQUILIBRADA</v>
      </c>
      <c r="AF501" s="281"/>
      <c r="AG501" s="288"/>
      <c r="AH501" s="293"/>
      <c r="AI501" s="95"/>
      <c r="AJ501" s="295"/>
    </row>
    <row r="502" spans="1:36" ht="24.95" customHeight="1" x14ac:dyDescent="0.2">
      <c r="A502" s="272"/>
      <c r="B502" s="273"/>
      <c r="C502" s="274"/>
      <c r="D502" s="275"/>
      <c r="E502" s="276"/>
      <c r="F502" s="289"/>
      <c r="G502" s="296"/>
      <c r="H502" s="287"/>
      <c r="I502" s="296"/>
      <c r="J502" s="296"/>
      <c r="K502" s="290"/>
      <c r="L502" s="283"/>
      <c r="M502" s="284"/>
      <c r="N502" s="51" t="s">
        <v>45</v>
      </c>
      <c r="O502" s="52">
        <v>1</v>
      </c>
      <c r="P502" s="52">
        <v>1</v>
      </c>
      <c r="Q502" s="52">
        <v>1</v>
      </c>
      <c r="R502" s="52">
        <v>1</v>
      </c>
      <c r="S502" s="53">
        <f>SUM(O502:O502)*M501</f>
        <v>0.15</v>
      </c>
      <c r="T502" s="53">
        <f>SUM(P502:P502)*M501</f>
        <v>0.15</v>
      </c>
      <c r="U502" s="53">
        <f t="shared" si="376"/>
        <v>0.15</v>
      </c>
      <c r="V502" s="53">
        <f>SUM(R502:R502)*M501</f>
        <v>0.15</v>
      </c>
      <c r="W502" s="53">
        <f t="shared" si="354"/>
        <v>0.15</v>
      </c>
      <c r="X502" s="297"/>
      <c r="Y502" s="297"/>
      <c r="Z502" s="297"/>
      <c r="AA502" s="297"/>
      <c r="AB502" s="297"/>
      <c r="AC502" s="79"/>
      <c r="AD502" s="294"/>
      <c r="AE502" s="71"/>
      <c r="AF502" s="281"/>
      <c r="AG502" s="288"/>
      <c r="AH502" s="293"/>
      <c r="AI502" s="95"/>
      <c r="AJ502" s="295"/>
    </row>
    <row r="503" spans="1:36" ht="24.95" customHeight="1" x14ac:dyDescent="0.2">
      <c r="A503" s="272"/>
      <c r="B503" s="273"/>
      <c r="C503" s="274"/>
      <c r="D503" s="275"/>
      <c r="E503" s="276"/>
      <c r="F503" s="289"/>
      <c r="G503" s="296"/>
      <c r="H503" s="287"/>
      <c r="I503" s="296"/>
      <c r="J503" s="296"/>
      <c r="K503" s="290"/>
      <c r="L503" s="283" t="s">
        <v>630</v>
      </c>
      <c r="M503" s="284">
        <v>0.35</v>
      </c>
      <c r="N503" s="48" t="s">
        <v>41</v>
      </c>
      <c r="O503" s="49">
        <v>0</v>
      </c>
      <c r="P503" s="49">
        <v>0.5</v>
      </c>
      <c r="Q503" s="49">
        <v>0.75</v>
      </c>
      <c r="R503" s="49">
        <v>1</v>
      </c>
      <c r="S503" s="50">
        <f>SUM(O503:O503)*M503</f>
        <v>0</v>
      </c>
      <c r="T503" s="50">
        <f>SUM(P503:P503)*M503</f>
        <v>0.17499999999999999</v>
      </c>
      <c r="U503" s="50">
        <f t="shared" si="374"/>
        <v>0.26249999999999996</v>
      </c>
      <c r="V503" s="50">
        <f>SUM(R503:R503)*M503</f>
        <v>0.35</v>
      </c>
      <c r="W503" s="50">
        <f t="shared" si="354"/>
        <v>0.35</v>
      </c>
      <c r="X503" s="297"/>
      <c r="Y503" s="297"/>
      <c r="Z503" s="297"/>
      <c r="AA503" s="297"/>
      <c r="AB503" s="297"/>
      <c r="AC503" s="79"/>
      <c r="AD503" s="294"/>
      <c r="AE503" s="71" t="str">
        <f t="shared" ref="AE503" si="384">+IF(Q504&gt;Q503,"SUPERADA",IF(Q504=Q503,"EQUILIBRADA",IF(Q504&lt;Q503,"PARA MEJORAR")))</f>
        <v>SUPERADA</v>
      </c>
      <c r="AF503" s="281"/>
      <c r="AG503" s="288"/>
      <c r="AH503" s="293"/>
      <c r="AI503" s="95"/>
      <c r="AJ503" s="295"/>
    </row>
    <row r="504" spans="1:36" ht="24.95" customHeight="1" x14ac:dyDescent="0.2">
      <c r="A504" s="272"/>
      <c r="B504" s="273"/>
      <c r="C504" s="274"/>
      <c r="D504" s="275"/>
      <c r="E504" s="276"/>
      <c r="F504" s="289"/>
      <c r="G504" s="296"/>
      <c r="H504" s="287"/>
      <c r="I504" s="296"/>
      <c r="J504" s="296"/>
      <c r="K504" s="290"/>
      <c r="L504" s="283"/>
      <c r="M504" s="284"/>
      <c r="N504" s="51" t="s">
        <v>45</v>
      </c>
      <c r="O504" s="52">
        <v>0</v>
      </c>
      <c r="P504" s="52">
        <v>1</v>
      </c>
      <c r="Q504" s="52">
        <v>1</v>
      </c>
      <c r="R504" s="52">
        <v>1</v>
      </c>
      <c r="S504" s="53">
        <f>SUM(O504:O504)*M503</f>
        <v>0</v>
      </c>
      <c r="T504" s="53">
        <f>SUM(P504:P504)*M503</f>
        <v>0.35</v>
      </c>
      <c r="U504" s="53">
        <f t="shared" si="376"/>
        <v>0.35</v>
      </c>
      <c r="V504" s="53">
        <f>SUM(R504:R504)*M503</f>
        <v>0.35</v>
      </c>
      <c r="W504" s="53">
        <f t="shared" si="354"/>
        <v>0.35</v>
      </c>
      <c r="X504" s="297"/>
      <c r="Y504" s="297"/>
      <c r="Z504" s="297"/>
      <c r="AA504" s="297"/>
      <c r="AB504" s="297"/>
      <c r="AC504" s="79"/>
      <c r="AD504" s="294"/>
      <c r="AE504" s="71"/>
      <c r="AF504" s="281"/>
      <c r="AG504" s="288"/>
      <c r="AH504" s="293"/>
      <c r="AI504" s="95"/>
      <c r="AJ504" s="295"/>
    </row>
    <row r="505" spans="1:36" ht="24.95" customHeight="1" x14ac:dyDescent="0.2">
      <c r="A505" s="272"/>
      <c r="B505" s="273"/>
      <c r="C505" s="274"/>
      <c r="D505" s="275"/>
      <c r="E505" s="276"/>
      <c r="F505" s="289"/>
      <c r="G505" s="296"/>
      <c r="H505" s="287"/>
      <c r="I505" s="296"/>
      <c r="J505" s="296"/>
      <c r="K505" s="290"/>
      <c r="L505" s="283" t="s">
        <v>631</v>
      </c>
      <c r="M505" s="284">
        <v>0.35</v>
      </c>
      <c r="N505" s="48" t="s">
        <v>41</v>
      </c>
      <c r="O505" s="49">
        <v>0</v>
      </c>
      <c r="P505" s="49">
        <v>0.5</v>
      </c>
      <c r="Q505" s="49">
        <v>0.75</v>
      </c>
      <c r="R505" s="49">
        <v>1</v>
      </c>
      <c r="S505" s="50">
        <f>SUM(O505:O505)*M505</f>
        <v>0</v>
      </c>
      <c r="T505" s="50">
        <f>SUM(P505:P505)*M505</f>
        <v>0.17499999999999999</v>
      </c>
      <c r="U505" s="50">
        <f t="shared" si="374"/>
        <v>0.26249999999999996</v>
      </c>
      <c r="V505" s="50">
        <f>SUM(R505:R505)*M505</f>
        <v>0.35</v>
      </c>
      <c r="W505" s="50">
        <f t="shared" si="354"/>
        <v>0.35</v>
      </c>
      <c r="X505" s="297"/>
      <c r="Y505" s="297"/>
      <c r="Z505" s="297"/>
      <c r="AA505" s="297"/>
      <c r="AB505" s="297"/>
      <c r="AC505" s="79"/>
      <c r="AD505" s="294"/>
      <c r="AE505" s="71" t="str">
        <f t="shared" ref="AE505" si="385">+IF(Q506&gt;Q505,"SUPERADA",IF(Q506=Q505,"EQUILIBRADA",IF(Q506&lt;Q505,"PARA MEJORAR")))</f>
        <v>PARA MEJORAR</v>
      </c>
      <c r="AF505" s="281"/>
      <c r="AG505" s="288"/>
      <c r="AH505" s="293"/>
      <c r="AI505" s="95"/>
      <c r="AJ505" s="295"/>
    </row>
    <row r="506" spans="1:36" ht="24.95" customHeight="1" x14ac:dyDescent="0.2">
      <c r="A506" s="272"/>
      <c r="B506" s="273"/>
      <c r="C506" s="274"/>
      <c r="D506" s="275"/>
      <c r="E506" s="276"/>
      <c r="F506" s="289"/>
      <c r="G506" s="296"/>
      <c r="H506" s="287"/>
      <c r="I506" s="296"/>
      <c r="J506" s="296"/>
      <c r="K506" s="290"/>
      <c r="L506" s="283"/>
      <c r="M506" s="284"/>
      <c r="N506" s="51" t="s">
        <v>45</v>
      </c>
      <c r="O506" s="52">
        <v>0</v>
      </c>
      <c r="P506" s="52">
        <v>0</v>
      </c>
      <c r="Q506" s="52">
        <v>0.1</v>
      </c>
      <c r="R506" s="52">
        <v>1</v>
      </c>
      <c r="S506" s="53">
        <f>SUM(O506:O506)*M505</f>
        <v>0</v>
      </c>
      <c r="T506" s="53">
        <f>SUM(P506:P506)*M505</f>
        <v>0</v>
      </c>
      <c r="U506" s="53">
        <f t="shared" si="376"/>
        <v>3.4999999999999996E-2</v>
      </c>
      <c r="V506" s="53">
        <f>SUM(R506:R506)*M505</f>
        <v>0.35</v>
      </c>
      <c r="W506" s="53">
        <f t="shared" si="354"/>
        <v>0.35</v>
      </c>
      <c r="X506" s="297"/>
      <c r="Y506" s="297"/>
      <c r="Z506" s="297"/>
      <c r="AA506" s="297"/>
      <c r="AB506" s="297"/>
      <c r="AC506" s="79"/>
      <c r="AD506" s="294"/>
      <c r="AE506" s="71"/>
      <c r="AF506" s="281"/>
      <c r="AG506" s="288"/>
      <c r="AH506" s="293"/>
      <c r="AI506" s="95"/>
      <c r="AJ506" s="295"/>
    </row>
    <row r="507" spans="1:36" ht="24.95" customHeight="1" x14ac:dyDescent="0.2">
      <c r="A507" s="272"/>
      <c r="B507" s="273"/>
      <c r="C507" s="274"/>
      <c r="D507" s="275"/>
      <c r="E507" s="276"/>
      <c r="F507" s="289"/>
      <c r="G507" s="296" t="s">
        <v>632</v>
      </c>
      <c r="H507" s="287">
        <v>78</v>
      </c>
      <c r="I507" s="296" t="s">
        <v>633</v>
      </c>
      <c r="J507" s="296" t="s">
        <v>634</v>
      </c>
      <c r="K507" s="290">
        <f>AA507</f>
        <v>1</v>
      </c>
      <c r="L507" s="283" t="s">
        <v>635</v>
      </c>
      <c r="M507" s="284">
        <v>0.5</v>
      </c>
      <c r="N507" s="48" t="s">
        <v>41</v>
      </c>
      <c r="O507" s="49">
        <v>0.1</v>
      </c>
      <c r="P507" s="49">
        <v>0.3</v>
      </c>
      <c r="Q507" s="49">
        <v>0.6</v>
      </c>
      <c r="R507" s="49">
        <v>1</v>
      </c>
      <c r="S507" s="50">
        <f>SUM(O507:O507)*M507</f>
        <v>0.05</v>
      </c>
      <c r="T507" s="50">
        <f>SUM(P507:P507)*M507</f>
        <v>0.15</v>
      </c>
      <c r="U507" s="50">
        <f t="shared" si="374"/>
        <v>0.3</v>
      </c>
      <c r="V507" s="50">
        <f>SUM(R507:R507)*M507</f>
        <v>0.5</v>
      </c>
      <c r="W507" s="50">
        <f t="shared" si="354"/>
        <v>0.5</v>
      </c>
      <c r="X507" s="297">
        <f>+S508+S510</f>
        <v>0.1</v>
      </c>
      <c r="Y507" s="297">
        <f>+T508+T510</f>
        <v>0.3</v>
      </c>
      <c r="Z507" s="297">
        <f>+U508+U510</f>
        <v>0.8</v>
      </c>
      <c r="AA507" s="297">
        <f>+V508+V510</f>
        <v>1</v>
      </c>
      <c r="AB507" s="297">
        <f>MAX(X507:AA510)</f>
        <v>1</v>
      </c>
      <c r="AC507" s="79"/>
      <c r="AD507" s="294" t="s">
        <v>605</v>
      </c>
      <c r="AE507" s="71" t="str">
        <f t="shared" ref="AE507" si="386">+IF(Q508&gt;Q507,"SUPERADA",IF(Q508=Q507,"EQUILIBRADA",IF(Q508&lt;Q507,"PARA MEJORAR")))</f>
        <v>EQUILIBRADA</v>
      </c>
      <c r="AF507" s="281" t="str">
        <f>IF(COUNTIF(AE507:AE510,"PARA MEJORAR")&gt;1,"PARA MEJORAR","BIEN")</f>
        <v>BIEN</v>
      </c>
      <c r="AG507" s="288"/>
      <c r="AH507" s="293"/>
      <c r="AI507" s="95"/>
      <c r="AJ507" s="295"/>
    </row>
    <row r="508" spans="1:36" ht="24.95" customHeight="1" x14ac:dyDescent="0.2">
      <c r="A508" s="272"/>
      <c r="B508" s="273"/>
      <c r="C508" s="274"/>
      <c r="D508" s="275"/>
      <c r="E508" s="276"/>
      <c r="F508" s="289"/>
      <c r="G508" s="296"/>
      <c r="H508" s="287"/>
      <c r="I508" s="296"/>
      <c r="J508" s="296"/>
      <c r="K508" s="290"/>
      <c r="L508" s="283"/>
      <c r="M508" s="284"/>
      <c r="N508" s="51" t="s">
        <v>45</v>
      </c>
      <c r="O508" s="52">
        <v>0.1</v>
      </c>
      <c r="P508" s="52">
        <v>0.3</v>
      </c>
      <c r="Q508" s="52">
        <v>0.6</v>
      </c>
      <c r="R508" s="52">
        <v>1</v>
      </c>
      <c r="S508" s="53">
        <f>SUM(O508:O508)*M507</f>
        <v>0.05</v>
      </c>
      <c r="T508" s="53">
        <f>SUM(P508:P508)*M507</f>
        <v>0.15</v>
      </c>
      <c r="U508" s="53">
        <f t="shared" si="376"/>
        <v>0.3</v>
      </c>
      <c r="V508" s="53">
        <f>SUM(R508:R508)*M507</f>
        <v>0.5</v>
      </c>
      <c r="W508" s="53">
        <f t="shared" si="354"/>
        <v>0.5</v>
      </c>
      <c r="X508" s="297"/>
      <c r="Y508" s="297"/>
      <c r="Z508" s="297"/>
      <c r="AA508" s="297"/>
      <c r="AB508" s="297"/>
      <c r="AC508" s="79"/>
      <c r="AD508" s="294"/>
      <c r="AE508" s="71"/>
      <c r="AF508" s="281"/>
      <c r="AG508" s="288"/>
      <c r="AH508" s="293"/>
      <c r="AI508" s="95"/>
      <c r="AJ508" s="295"/>
    </row>
    <row r="509" spans="1:36" ht="24.95" customHeight="1" x14ac:dyDescent="0.2">
      <c r="A509" s="272"/>
      <c r="B509" s="273"/>
      <c r="C509" s="274"/>
      <c r="D509" s="275"/>
      <c r="E509" s="276"/>
      <c r="F509" s="289"/>
      <c r="G509" s="296"/>
      <c r="H509" s="287"/>
      <c r="I509" s="296"/>
      <c r="J509" s="296"/>
      <c r="K509" s="290"/>
      <c r="L509" s="283" t="s">
        <v>636</v>
      </c>
      <c r="M509" s="284">
        <v>0.5</v>
      </c>
      <c r="N509" s="48" t="s">
        <v>41</v>
      </c>
      <c r="O509" s="49">
        <v>0.1</v>
      </c>
      <c r="P509" s="49">
        <v>0.3</v>
      </c>
      <c r="Q509" s="49">
        <v>0.6</v>
      </c>
      <c r="R509" s="49">
        <v>1</v>
      </c>
      <c r="S509" s="50">
        <f>SUM(O509:O509)*M509</f>
        <v>0.05</v>
      </c>
      <c r="T509" s="50">
        <f>SUM(P509:P509)*M509</f>
        <v>0.15</v>
      </c>
      <c r="U509" s="50">
        <f t="shared" si="374"/>
        <v>0.3</v>
      </c>
      <c r="V509" s="50">
        <f>SUM(R509:R509)*M509</f>
        <v>0.5</v>
      </c>
      <c r="W509" s="50">
        <f t="shared" si="354"/>
        <v>0.5</v>
      </c>
      <c r="X509" s="297"/>
      <c r="Y509" s="297"/>
      <c r="Z509" s="297"/>
      <c r="AA509" s="297"/>
      <c r="AB509" s="297"/>
      <c r="AC509" s="79"/>
      <c r="AD509" s="294"/>
      <c r="AE509" s="71" t="str">
        <f t="shared" ref="AE509" si="387">+IF(Q510&gt;Q509,"SUPERADA",IF(Q510=Q509,"EQUILIBRADA",IF(Q510&lt;Q509,"PARA MEJORAR")))</f>
        <v>SUPERADA</v>
      </c>
      <c r="AF509" s="281"/>
      <c r="AG509" s="288"/>
      <c r="AH509" s="293"/>
      <c r="AI509" s="95"/>
      <c r="AJ509" s="295"/>
    </row>
    <row r="510" spans="1:36" ht="24.95" customHeight="1" x14ac:dyDescent="0.2">
      <c r="A510" s="272"/>
      <c r="B510" s="273"/>
      <c r="C510" s="274"/>
      <c r="D510" s="275"/>
      <c r="E510" s="276"/>
      <c r="F510" s="289"/>
      <c r="G510" s="296"/>
      <c r="H510" s="287"/>
      <c r="I510" s="296"/>
      <c r="J510" s="296"/>
      <c r="K510" s="290"/>
      <c r="L510" s="283"/>
      <c r="M510" s="284"/>
      <c r="N510" s="51" t="s">
        <v>45</v>
      </c>
      <c r="O510" s="52">
        <v>0.1</v>
      </c>
      <c r="P510" s="52">
        <v>0.3</v>
      </c>
      <c r="Q510" s="52">
        <v>1</v>
      </c>
      <c r="R510" s="52">
        <v>1</v>
      </c>
      <c r="S510" s="53">
        <f>SUM(O510:O510)*M509</f>
        <v>0.05</v>
      </c>
      <c r="T510" s="53">
        <f>SUM(P510:P510)*M509</f>
        <v>0.15</v>
      </c>
      <c r="U510" s="53">
        <f t="shared" si="376"/>
        <v>0.5</v>
      </c>
      <c r="V510" s="53">
        <f>SUM(R510:R510)*M509</f>
        <v>0.5</v>
      </c>
      <c r="W510" s="53">
        <f t="shared" si="354"/>
        <v>0.5</v>
      </c>
      <c r="X510" s="297"/>
      <c r="Y510" s="297"/>
      <c r="Z510" s="297"/>
      <c r="AA510" s="297"/>
      <c r="AB510" s="297"/>
      <c r="AC510" s="79"/>
      <c r="AD510" s="294"/>
      <c r="AE510" s="71"/>
      <c r="AF510" s="281"/>
      <c r="AG510" s="288"/>
      <c r="AH510" s="293"/>
      <c r="AI510" s="95"/>
      <c r="AJ510" s="295"/>
    </row>
    <row r="511" spans="1:36" ht="24.95" customHeight="1" x14ac:dyDescent="0.2">
      <c r="A511" s="272"/>
      <c r="B511" s="273"/>
      <c r="C511" s="274">
        <v>37</v>
      </c>
      <c r="D511" s="275" t="s">
        <v>637</v>
      </c>
      <c r="E511" s="276">
        <v>42</v>
      </c>
      <c r="F511" s="289" t="s">
        <v>638</v>
      </c>
      <c r="G511" s="302" t="s">
        <v>638</v>
      </c>
      <c r="H511" s="306">
        <v>79</v>
      </c>
      <c r="I511" s="307" t="s">
        <v>639</v>
      </c>
      <c r="J511" s="273" t="s">
        <v>640</v>
      </c>
      <c r="K511" s="301">
        <f>AA511</f>
        <v>0.85200000000000009</v>
      </c>
      <c r="L511" s="299" t="s">
        <v>641</v>
      </c>
      <c r="M511" s="284">
        <v>0.1</v>
      </c>
      <c r="N511" s="48" t="s">
        <v>41</v>
      </c>
      <c r="O511" s="49">
        <v>0.1</v>
      </c>
      <c r="P511" s="49">
        <v>0.2</v>
      </c>
      <c r="Q511" s="49">
        <v>0.7</v>
      </c>
      <c r="R511" s="49">
        <v>1</v>
      </c>
      <c r="S511" s="50">
        <f>SUM(O511:O511)*M511</f>
        <v>1.0000000000000002E-2</v>
      </c>
      <c r="T511" s="50">
        <f>SUM(P511:P511)*M511</f>
        <v>2.0000000000000004E-2</v>
      </c>
      <c r="U511" s="50">
        <f t="shared" si="374"/>
        <v>6.9999999999999993E-2</v>
      </c>
      <c r="V511" s="50">
        <f>SUM(R511:R511)*M511</f>
        <v>0.1</v>
      </c>
      <c r="W511" s="50">
        <f t="shared" si="354"/>
        <v>0.1</v>
      </c>
      <c r="X511" s="305">
        <f>+S512+S514+S516+S518+S520+S522+S524+S526</f>
        <v>5.000000000000001E-2</v>
      </c>
      <c r="Y511" s="305">
        <f>+T512+T514+T516+T518+T520+T522+T524+T526</f>
        <v>0.23476000000000002</v>
      </c>
      <c r="Z511" s="305">
        <f>+U512+U514+U516+U518+U520+U522+U524+U526</f>
        <v>0.56000000000000005</v>
      </c>
      <c r="AA511" s="305">
        <f>+V512+V514+V516+V518+V520+V522+V524+V526</f>
        <v>0.85200000000000009</v>
      </c>
      <c r="AB511" s="305">
        <f>MAX(X511:AA526)</f>
        <v>0.85200000000000009</v>
      </c>
      <c r="AC511" s="79"/>
      <c r="AD511" s="304" t="s">
        <v>642</v>
      </c>
      <c r="AE511" s="71" t="str">
        <f t="shared" ref="AE511" si="388">+IF(Q512&gt;Q511,"SUPERADA",IF(Q512=Q511,"EQUILIBRADA",IF(Q512&lt;Q511,"PARA MEJORAR")))</f>
        <v>EQUILIBRADA</v>
      </c>
      <c r="AF511" s="303" t="str">
        <f>IF(COUNTIF(AE511:AE526,"PARA MEJORAR")&gt;1,"PARA MEJORAR","BIEN")</f>
        <v>PARA MEJORAR</v>
      </c>
      <c r="AG511" s="288" t="str">
        <f>IF(COUNTIF(AF511:AF526,"PARA MEJORAR")&gt;=1,"PARA MEJORAR","BIEN")</f>
        <v>PARA MEJORAR</v>
      </c>
      <c r="AH511" s="293"/>
      <c r="AI511" s="95"/>
      <c r="AJ511" s="302"/>
    </row>
    <row r="512" spans="1:36" ht="24.95" customHeight="1" x14ac:dyDescent="0.2">
      <c r="A512" s="272"/>
      <c r="B512" s="273"/>
      <c r="C512" s="274"/>
      <c r="D512" s="275"/>
      <c r="E512" s="276"/>
      <c r="F512" s="289"/>
      <c r="G512" s="302"/>
      <c r="H512" s="306"/>
      <c r="I512" s="307"/>
      <c r="J512" s="273"/>
      <c r="K512" s="301"/>
      <c r="L512" s="299"/>
      <c r="M512" s="284"/>
      <c r="N512" s="51" t="s">
        <v>45</v>
      </c>
      <c r="O512" s="52">
        <v>0</v>
      </c>
      <c r="P512" s="52">
        <v>0.2</v>
      </c>
      <c r="Q512" s="52">
        <v>0.7</v>
      </c>
      <c r="R512" s="52">
        <v>0.9</v>
      </c>
      <c r="S512" s="53">
        <f>SUM(O512:O512)*M511</f>
        <v>0</v>
      </c>
      <c r="T512" s="53">
        <f>SUM(P512:P512)*M511</f>
        <v>2.0000000000000004E-2</v>
      </c>
      <c r="U512" s="53">
        <f t="shared" si="376"/>
        <v>6.9999999999999993E-2</v>
      </c>
      <c r="V512" s="53">
        <f>SUM(R512:R512)*M511</f>
        <v>9.0000000000000011E-2</v>
      </c>
      <c r="W512" s="53">
        <f t="shared" si="354"/>
        <v>9.0000000000000011E-2</v>
      </c>
      <c r="X512" s="305"/>
      <c r="Y512" s="305"/>
      <c r="Z512" s="305"/>
      <c r="AA512" s="305"/>
      <c r="AB512" s="305"/>
      <c r="AC512" s="79"/>
      <c r="AD512" s="304"/>
      <c r="AE512" s="71"/>
      <c r="AF512" s="303"/>
      <c r="AG512" s="288"/>
      <c r="AH512" s="293"/>
      <c r="AI512" s="95"/>
      <c r="AJ512" s="302"/>
    </row>
    <row r="513" spans="1:36" ht="24.95" customHeight="1" x14ac:dyDescent="0.2">
      <c r="A513" s="272"/>
      <c r="B513" s="273"/>
      <c r="C513" s="274"/>
      <c r="D513" s="275"/>
      <c r="E513" s="276"/>
      <c r="F513" s="289"/>
      <c r="G513" s="302"/>
      <c r="H513" s="306"/>
      <c r="I513" s="307"/>
      <c r="J513" s="273"/>
      <c r="K513" s="301"/>
      <c r="L513" s="299" t="s">
        <v>643</v>
      </c>
      <c r="M513" s="284">
        <v>0.1</v>
      </c>
      <c r="N513" s="48" t="s">
        <v>41</v>
      </c>
      <c r="O513" s="49">
        <v>0.1</v>
      </c>
      <c r="P513" s="49">
        <v>0.2</v>
      </c>
      <c r="Q513" s="49">
        <v>0.7</v>
      </c>
      <c r="R513" s="49">
        <v>1</v>
      </c>
      <c r="S513" s="50">
        <f>SUM(O513:O513)*M513</f>
        <v>1.0000000000000002E-2</v>
      </c>
      <c r="T513" s="50">
        <f>SUM(P513:P513)*M513</f>
        <v>2.0000000000000004E-2</v>
      </c>
      <c r="U513" s="50">
        <f t="shared" si="374"/>
        <v>6.9999999999999993E-2</v>
      </c>
      <c r="V513" s="50">
        <f>SUM(R513:R513)*M513</f>
        <v>0.1</v>
      </c>
      <c r="W513" s="50">
        <f t="shared" si="354"/>
        <v>0.1</v>
      </c>
      <c r="X513" s="305"/>
      <c r="Y513" s="305"/>
      <c r="Z513" s="305"/>
      <c r="AA513" s="305"/>
      <c r="AB513" s="305"/>
      <c r="AC513" s="79"/>
      <c r="AD513" s="304"/>
      <c r="AE513" s="71" t="str">
        <f t="shared" ref="AE513" si="389">+IF(Q514&gt;Q513,"SUPERADA",IF(Q514=Q513,"EQUILIBRADA",IF(Q514&lt;Q513,"PARA MEJORAR")))</f>
        <v>PARA MEJORAR</v>
      </c>
      <c r="AF513" s="303"/>
      <c r="AG513" s="288"/>
      <c r="AH513" s="293"/>
      <c r="AI513" s="95"/>
      <c r="AJ513" s="302"/>
    </row>
    <row r="514" spans="1:36" ht="24.95" customHeight="1" x14ac:dyDescent="0.2">
      <c r="A514" s="272"/>
      <c r="B514" s="273"/>
      <c r="C514" s="274"/>
      <c r="D514" s="275"/>
      <c r="E514" s="276"/>
      <c r="F514" s="289"/>
      <c r="G514" s="302"/>
      <c r="H514" s="306"/>
      <c r="I514" s="307"/>
      <c r="J514" s="273"/>
      <c r="K514" s="301"/>
      <c r="L514" s="299"/>
      <c r="M514" s="284"/>
      <c r="N514" s="51" t="s">
        <v>45</v>
      </c>
      <c r="O514" s="52">
        <v>0</v>
      </c>
      <c r="P514" s="52">
        <v>0.2</v>
      </c>
      <c r="Q514" s="52">
        <v>0.6</v>
      </c>
      <c r="R514" s="52">
        <v>0.8</v>
      </c>
      <c r="S514" s="53">
        <f>SUM(O514:O514)*M513</f>
        <v>0</v>
      </c>
      <c r="T514" s="53">
        <f>SUM(P514:P514)*M513</f>
        <v>2.0000000000000004E-2</v>
      </c>
      <c r="U514" s="53">
        <f t="shared" si="376"/>
        <v>0.06</v>
      </c>
      <c r="V514" s="53">
        <f>SUM(R514:R514)*M513</f>
        <v>8.0000000000000016E-2</v>
      </c>
      <c r="W514" s="53">
        <f t="shared" si="354"/>
        <v>8.0000000000000016E-2</v>
      </c>
      <c r="X514" s="305"/>
      <c r="Y514" s="305"/>
      <c r="Z514" s="305"/>
      <c r="AA514" s="305"/>
      <c r="AB514" s="305"/>
      <c r="AC514" s="79"/>
      <c r="AD514" s="304"/>
      <c r="AE514" s="71"/>
      <c r="AF514" s="303"/>
      <c r="AG514" s="288"/>
      <c r="AH514" s="293"/>
      <c r="AI514" s="95"/>
      <c r="AJ514" s="302"/>
    </row>
    <row r="515" spans="1:36" ht="30" customHeight="1" x14ac:dyDescent="0.2">
      <c r="A515" s="272"/>
      <c r="B515" s="273"/>
      <c r="C515" s="274"/>
      <c r="D515" s="275"/>
      <c r="E515" s="276"/>
      <c r="F515" s="289"/>
      <c r="G515" s="302"/>
      <c r="H515" s="306"/>
      <c r="I515" s="307"/>
      <c r="J515" s="273"/>
      <c r="K515" s="301"/>
      <c r="L515" s="299" t="s">
        <v>644</v>
      </c>
      <c r="M515" s="284">
        <v>0.05</v>
      </c>
      <c r="N515" s="48" t="s">
        <v>41</v>
      </c>
      <c r="O515" s="49">
        <v>0.1</v>
      </c>
      <c r="P515" s="49">
        <v>0.2</v>
      </c>
      <c r="Q515" s="49">
        <v>0.7</v>
      </c>
      <c r="R515" s="49">
        <v>1</v>
      </c>
      <c r="S515" s="50">
        <f>SUM(O515:O515)*M515</f>
        <v>5.000000000000001E-3</v>
      </c>
      <c r="T515" s="50">
        <f>SUM(P515:P515)*M515</f>
        <v>1.0000000000000002E-2</v>
      </c>
      <c r="U515" s="50">
        <f t="shared" si="374"/>
        <v>3.4999999999999996E-2</v>
      </c>
      <c r="V515" s="50">
        <f>SUM(R515:R515)*M515</f>
        <v>0.05</v>
      </c>
      <c r="W515" s="50">
        <f t="shared" si="354"/>
        <v>0.05</v>
      </c>
      <c r="X515" s="305"/>
      <c r="Y515" s="305"/>
      <c r="Z515" s="305"/>
      <c r="AA515" s="305"/>
      <c r="AB515" s="305"/>
      <c r="AC515" s="79"/>
      <c r="AD515" s="304" t="s">
        <v>645</v>
      </c>
      <c r="AE515" s="71" t="str">
        <f t="shared" ref="AE515" si="390">+IF(Q516&gt;Q515,"SUPERADA",IF(Q516=Q515,"EQUILIBRADA",IF(Q516&lt;Q515,"PARA MEJORAR")))</f>
        <v>PARA MEJORAR</v>
      </c>
      <c r="AF515" s="303"/>
      <c r="AG515" s="288"/>
      <c r="AH515" s="293"/>
      <c r="AI515" s="95"/>
      <c r="AJ515" s="302"/>
    </row>
    <row r="516" spans="1:36" ht="30" customHeight="1" x14ac:dyDescent="0.2">
      <c r="A516" s="272"/>
      <c r="B516" s="273"/>
      <c r="C516" s="274"/>
      <c r="D516" s="275"/>
      <c r="E516" s="276"/>
      <c r="F516" s="289"/>
      <c r="G516" s="302"/>
      <c r="H516" s="306"/>
      <c r="I516" s="307"/>
      <c r="J516" s="273"/>
      <c r="K516" s="301"/>
      <c r="L516" s="299"/>
      <c r="M516" s="284"/>
      <c r="N516" s="51" t="s">
        <v>45</v>
      </c>
      <c r="O516" s="52">
        <v>0</v>
      </c>
      <c r="P516" s="52">
        <v>0</v>
      </c>
      <c r="Q516" s="52">
        <v>0</v>
      </c>
      <c r="R516" s="52">
        <v>0.4</v>
      </c>
      <c r="S516" s="53">
        <f>SUM(O516:O516)*M515</f>
        <v>0</v>
      </c>
      <c r="T516" s="53">
        <f>SUM(P516:P516)*M515</f>
        <v>0</v>
      </c>
      <c r="U516" s="53">
        <f t="shared" si="376"/>
        <v>0</v>
      </c>
      <c r="V516" s="53">
        <f>SUM(R516:R516)*M515</f>
        <v>2.0000000000000004E-2</v>
      </c>
      <c r="W516" s="53">
        <f t="shared" si="354"/>
        <v>2.0000000000000004E-2</v>
      </c>
      <c r="X516" s="305"/>
      <c r="Y516" s="305"/>
      <c r="Z516" s="305"/>
      <c r="AA516" s="305"/>
      <c r="AB516" s="305"/>
      <c r="AC516" s="79"/>
      <c r="AD516" s="304"/>
      <c r="AE516" s="71"/>
      <c r="AF516" s="303"/>
      <c r="AG516" s="288"/>
      <c r="AH516" s="293"/>
      <c r="AI516" s="95"/>
      <c r="AJ516" s="302"/>
    </row>
    <row r="517" spans="1:36" ht="24.95" customHeight="1" x14ac:dyDescent="0.2">
      <c r="A517" s="272"/>
      <c r="B517" s="273"/>
      <c r="C517" s="274"/>
      <c r="D517" s="275"/>
      <c r="E517" s="276"/>
      <c r="F517" s="289"/>
      <c r="G517" s="302"/>
      <c r="H517" s="306"/>
      <c r="I517" s="307"/>
      <c r="J517" s="273"/>
      <c r="K517" s="301"/>
      <c r="L517" s="299" t="s">
        <v>646</v>
      </c>
      <c r="M517" s="284">
        <v>0.05</v>
      </c>
      <c r="N517" s="48" t="s">
        <v>41</v>
      </c>
      <c r="O517" s="49">
        <v>0.1</v>
      </c>
      <c r="P517" s="49">
        <v>0.2</v>
      </c>
      <c r="Q517" s="49">
        <v>0.7</v>
      </c>
      <c r="R517" s="49">
        <v>1</v>
      </c>
      <c r="S517" s="50">
        <f>SUM(O517:O517)*M517</f>
        <v>5.000000000000001E-3</v>
      </c>
      <c r="T517" s="50">
        <f>SUM(P517:P517)*M517</f>
        <v>1.0000000000000002E-2</v>
      </c>
      <c r="U517" s="50">
        <f t="shared" si="374"/>
        <v>3.4999999999999996E-2</v>
      </c>
      <c r="V517" s="50">
        <f>SUM(R517:R517)*M517</f>
        <v>0.05</v>
      </c>
      <c r="W517" s="50">
        <f t="shared" ref="W517:W580" si="391">MAX(S517:V517)</f>
        <v>0.05</v>
      </c>
      <c r="X517" s="305"/>
      <c r="Y517" s="305"/>
      <c r="Z517" s="305"/>
      <c r="AA517" s="305"/>
      <c r="AB517" s="305"/>
      <c r="AC517" s="79"/>
      <c r="AD517" s="304" t="s">
        <v>647</v>
      </c>
      <c r="AE517" s="71" t="str">
        <f t="shared" ref="AE517" si="392">+IF(Q518&gt;Q517,"SUPERADA",IF(Q518=Q517,"EQUILIBRADA",IF(Q518&lt;Q517,"PARA MEJORAR")))</f>
        <v>PARA MEJORAR</v>
      </c>
      <c r="AF517" s="303"/>
      <c r="AG517" s="288"/>
      <c r="AH517" s="293"/>
      <c r="AI517" s="95"/>
      <c r="AJ517" s="302"/>
    </row>
    <row r="518" spans="1:36" ht="40.5" customHeight="1" x14ac:dyDescent="0.2">
      <c r="A518" s="272"/>
      <c r="B518" s="273"/>
      <c r="C518" s="274"/>
      <c r="D518" s="275"/>
      <c r="E518" s="276"/>
      <c r="F518" s="289"/>
      <c r="G518" s="302"/>
      <c r="H518" s="306"/>
      <c r="I518" s="307"/>
      <c r="J518" s="273"/>
      <c r="K518" s="301"/>
      <c r="L518" s="299"/>
      <c r="M518" s="284"/>
      <c r="N518" s="51" t="s">
        <v>45</v>
      </c>
      <c r="O518" s="52">
        <v>0</v>
      </c>
      <c r="P518" s="52">
        <v>0.2</v>
      </c>
      <c r="Q518" s="52">
        <v>0.2</v>
      </c>
      <c r="R518" s="52">
        <v>0.2</v>
      </c>
      <c r="S518" s="53">
        <f>SUM(O518:O518)*M517</f>
        <v>0</v>
      </c>
      <c r="T518" s="53">
        <f>SUM(P518:P518)*M517</f>
        <v>1.0000000000000002E-2</v>
      </c>
      <c r="U518" s="53">
        <f t="shared" si="376"/>
        <v>1.0000000000000002E-2</v>
      </c>
      <c r="V518" s="53">
        <f>SUM(R518:R518)*M517</f>
        <v>1.0000000000000002E-2</v>
      </c>
      <c r="W518" s="53">
        <f t="shared" si="391"/>
        <v>1.0000000000000002E-2</v>
      </c>
      <c r="X518" s="305"/>
      <c r="Y518" s="305"/>
      <c r="Z518" s="305"/>
      <c r="AA518" s="305"/>
      <c r="AB518" s="305"/>
      <c r="AC518" s="79"/>
      <c r="AD518" s="304"/>
      <c r="AE518" s="71"/>
      <c r="AF518" s="303"/>
      <c r="AG518" s="288"/>
      <c r="AH518" s="293"/>
      <c r="AI518" s="95"/>
      <c r="AJ518" s="302"/>
    </row>
    <row r="519" spans="1:36" ht="24.95" customHeight="1" x14ac:dyDescent="0.2">
      <c r="A519" s="272"/>
      <c r="B519" s="273"/>
      <c r="C519" s="274"/>
      <c r="D519" s="275"/>
      <c r="E519" s="276"/>
      <c r="F519" s="289"/>
      <c r="G519" s="302"/>
      <c r="H519" s="306"/>
      <c r="I519" s="307"/>
      <c r="J519" s="273"/>
      <c r="K519" s="301"/>
      <c r="L519" s="299" t="s">
        <v>648</v>
      </c>
      <c r="M519" s="284">
        <v>0.2</v>
      </c>
      <c r="N519" s="48" t="s">
        <v>41</v>
      </c>
      <c r="O519" s="49">
        <v>0.1</v>
      </c>
      <c r="P519" s="49">
        <v>0.3</v>
      </c>
      <c r="Q519" s="49">
        <v>0.6</v>
      </c>
      <c r="R519" s="49">
        <v>1</v>
      </c>
      <c r="S519" s="50">
        <f>SUM(O519:O519)*M519</f>
        <v>2.0000000000000004E-2</v>
      </c>
      <c r="T519" s="50">
        <f>SUM(P519:P519)*M519</f>
        <v>0.06</v>
      </c>
      <c r="U519" s="50">
        <f t="shared" si="374"/>
        <v>0.12</v>
      </c>
      <c r="V519" s="50">
        <f>SUM(R519:R519)*M519</f>
        <v>0.2</v>
      </c>
      <c r="W519" s="50">
        <f t="shared" si="391"/>
        <v>0.2</v>
      </c>
      <c r="X519" s="305"/>
      <c r="Y519" s="305"/>
      <c r="Z519" s="305"/>
      <c r="AA519" s="305"/>
      <c r="AB519" s="305"/>
      <c r="AC519" s="79"/>
      <c r="AD519" s="304" t="s">
        <v>649</v>
      </c>
      <c r="AE519" s="71" t="str">
        <f t="shared" ref="AE519" si="393">+IF(Q520&gt;Q519,"SUPERADA",IF(Q520=Q519,"EQUILIBRADA",IF(Q520&lt;Q519,"PARA MEJORAR")))</f>
        <v>EQUILIBRADA</v>
      </c>
      <c r="AF519" s="303"/>
      <c r="AG519" s="288"/>
      <c r="AH519" s="293"/>
      <c r="AI519" s="95"/>
      <c r="AJ519" s="302"/>
    </row>
    <row r="520" spans="1:36" ht="24.95" customHeight="1" x14ac:dyDescent="0.2">
      <c r="A520" s="272"/>
      <c r="B520" s="273"/>
      <c r="C520" s="274"/>
      <c r="D520" s="275"/>
      <c r="E520" s="276"/>
      <c r="F520" s="289"/>
      <c r="G520" s="302"/>
      <c r="H520" s="306"/>
      <c r="I520" s="307"/>
      <c r="J520" s="273"/>
      <c r="K520" s="301"/>
      <c r="L520" s="299"/>
      <c r="M520" s="284"/>
      <c r="N520" s="51" t="s">
        <v>45</v>
      </c>
      <c r="O520" s="52">
        <v>0</v>
      </c>
      <c r="P520" s="52">
        <v>0.3</v>
      </c>
      <c r="Q520" s="52">
        <v>0.6</v>
      </c>
      <c r="R520" s="52">
        <v>1</v>
      </c>
      <c r="S520" s="53">
        <f>SUM(O520:O520)*M519</f>
        <v>0</v>
      </c>
      <c r="T520" s="53">
        <f>SUM(P520:P520)*M519</f>
        <v>0.06</v>
      </c>
      <c r="U520" s="53">
        <f t="shared" si="376"/>
        <v>0.12</v>
      </c>
      <c r="V520" s="53">
        <f>SUM(R520:R520)*M519</f>
        <v>0.2</v>
      </c>
      <c r="W520" s="53">
        <f t="shared" si="391"/>
        <v>0.2</v>
      </c>
      <c r="X520" s="305"/>
      <c r="Y520" s="305"/>
      <c r="Z520" s="305"/>
      <c r="AA520" s="305"/>
      <c r="AB520" s="305"/>
      <c r="AC520" s="79"/>
      <c r="AD520" s="304"/>
      <c r="AE520" s="71"/>
      <c r="AF520" s="303"/>
      <c r="AG520" s="288"/>
      <c r="AH520" s="293"/>
      <c r="AI520" s="95"/>
      <c r="AJ520" s="302"/>
    </row>
    <row r="521" spans="1:36" ht="24.95" customHeight="1" x14ac:dyDescent="0.2">
      <c r="A521" s="272"/>
      <c r="B521" s="273"/>
      <c r="C521" s="274"/>
      <c r="D521" s="275"/>
      <c r="E521" s="276"/>
      <c r="F521" s="289"/>
      <c r="G521" s="302"/>
      <c r="H521" s="306"/>
      <c r="I521" s="307"/>
      <c r="J521" s="273"/>
      <c r="K521" s="301"/>
      <c r="L521" s="299" t="s">
        <v>650</v>
      </c>
      <c r="M521" s="284">
        <v>0.1</v>
      </c>
      <c r="N521" s="48" t="s">
        <v>41</v>
      </c>
      <c r="O521" s="49">
        <v>0.1</v>
      </c>
      <c r="P521" s="49">
        <v>0.3</v>
      </c>
      <c r="Q521" s="49">
        <v>0.6</v>
      </c>
      <c r="R521" s="49">
        <v>1</v>
      </c>
      <c r="S521" s="50">
        <f>SUM(O521:O521)*M521</f>
        <v>1.0000000000000002E-2</v>
      </c>
      <c r="T521" s="50">
        <f>SUM(P521:P521)*M521</f>
        <v>0.03</v>
      </c>
      <c r="U521" s="50">
        <f t="shared" si="374"/>
        <v>0.06</v>
      </c>
      <c r="V521" s="50">
        <f>SUM(R521:R521)*M521</f>
        <v>0.1</v>
      </c>
      <c r="W521" s="50">
        <f t="shared" si="391"/>
        <v>0.1</v>
      </c>
      <c r="X521" s="305"/>
      <c r="Y521" s="305"/>
      <c r="Z521" s="305"/>
      <c r="AA521" s="305"/>
      <c r="AB521" s="305"/>
      <c r="AC521" s="79"/>
      <c r="AD521" s="304"/>
      <c r="AE521" s="71" t="str">
        <f t="shared" ref="AE521" si="394">+IF(Q522&gt;Q521,"SUPERADA",IF(Q522=Q521,"EQUILIBRADA",IF(Q522&lt;Q521,"PARA MEJORAR")))</f>
        <v>PARA MEJORAR</v>
      </c>
      <c r="AF521" s="303"/>
      <c r="AG521" s="288"/>
      <c r="AH521" s="293"/>
      <c r="AI521" s="95"/>
      <c r="AJ521" s="302"/>
    </row>
    <row r="522" spans="1:36" ht="24.95" customHeight="1" x14ac:dyDescent="0.2">
      <c r="A522" s="272"/>
      <c r="B522" s="273"/>
      <c r="C522" s="274"/>
      <c r="D522" s="275"/>
      <c r="E522" s="276"/>
      <c r="F522" s="289"/>
      <c r="G522" s="302"/>
      <c r="H522" s="306"/>
      <c r="I522" s="307"/>
      <c r="J522" s="273"/>
      <c r="K522" s="301"/>
      <c r="L522" s="299"/>
      <c r="M522" s="284"/>
      <c r="N522" s="51" t="s">
        <v>45</v>
      </c>
      <c r="O522" s="52">
        <v>0.1</v>
      </c>
      <c r="P522" s="52">
        <v>0.3</v>
      </c>
      <c r="Q522" s="52">
        <v>0.4</v>
      </c>
      <c r="R522" s="52">
        <v>0.52</v>
      </c>
      <c r="S522" s="53">
        <f>SUM(O522:O522)*M521</f>
        <v>1.0000000000000002E-2</v>
      </c>
      <c r="T522" s="53">
        <f>SUM(P522:P522)*M521</f>
        <v>0.03</v>
      </c>
      <c r="U522" s="53">
        <f t="shared" si="376"/>
        <v>4.0000000000000008E-2</v>
      </c>
      <c r="V522" s="53">
        <f>SUM(R522:R522)*M521</f>
        <v>5.2000000000000005E-2</v>
      </c>
      <c r="W522" s="53">
        <f t="shared" si="391"/>
        <v>5.2000000000000005E-2</v>
      </c>
      <c r="X522" s="305"/>
      <c r="Y522" s="305"/>
      <c r="Z522" s="305"/>
      <c r="AA522" s="305"/>
      <c r="AB522" s="305"/>
      <c r="AC522" s="79"/>
      <c r="AD522" s="304"/>
      <c r="AE522" s="71"/>
      <c r="AF522" s="303"/>
      <c r="AG522" s="288"/>
      <c r="AH522" s="293"/>
      <c r="AI522" s="95"/>
      <c r="AJ522" s="302"/>
    </row>
    <row r="523" spans="1:36" ht="24.95" customHeight="1" x14ac:dyDescent="0.2">
      <c r="A523" s="272"/>
      <c r="B523" s="273"/>
      <c r="C523" s="274"/>
      <c r="D523" s="275"/>
      <c r="E523" s="276"/>
      <c r="F523" s="289"/>
      <c r="G523" s="302"/>
      <c r="H523" s="306"/>
      <c r="I523" s="307"/>
      <c r="J523" s="273"/>
      <c r="K523" s="301"/>
      <c r="L523" s="299" t="s">
        <v>651</v>
      </c>
      <c r="M523" s="284">
        <v>0.2</v>
      </c>
      <c r="N523" s="48" t="s">
        <v>41</v>
      </c>
      <c r="O523" s="49">
        <v>0.1</v>
      </c>
      <c r="P523" s="49">
        <v>0.3</v>
      </c>
      <c r="Q523" s="49">
        <v>0.6</v>
      </c>
      <c r="R523" s="49">
        <v>1</v>
      </c>
      <c r="S523" s="50">
        <f>SUM(O523:O523)*M523</f>
        <v>2.0000000000000004E-2</v>
      </c>
      <c r="T523" s="50">
        <f>SUM(P523:P523)*M523</f>
        <v>0.06</v>
      </c>
      <c r="U523" s="50">
        <f t="shared" si="374"/>
        <v>0.12</v>
      </c>
      <c r="V523" s="50">
        <f>SUM(R523:R523)*M523</f>
        <v>0.2</v>
      </c>
      <c r="W523" s="50">
        <f t="shared" si="391"/>
        <v>0.2</v>
      </c>
      <c r="X523" s="305"/>
      <c r="Y523" s="305"/>
      <c r="Z523" s="305"/>
      <c r="AA523" s="305"/>
      <c r="AB523" s="305"/>
      <c r="AC523" s="79"/>
      <c r="AD523" s="304"/>
      <c r="AE523" s="71" t="str">
        <f t="shared" ref="AE523" si="395">+IF(Q524&gt;Q523,"SUPERADA",IF(Q524=Q523,"EQUILIBRADA",IF(Q524&lt;Q523,"PARA MEJORAR")))</f>
        <v>EQUILIBRADA</v>
      </c>
      <c r="AF523" s="303"/>
      <c r="AG523" s="288"/>
      <c r="AH523" s="293"/>
      <c r="AI523" s="95"/>
      <c r="AJ523" s="302"/>
    </row>
    <row r="524" spans="1:36" ht="24.95" customHeight="1" x14ac:dyDescent="0.2">
      <c r="A524" s="272"/>
      <c r="B524" s="273"/>
      <c r="C524" s="274"/>
      <c r="D524" s="275"/>
      <c r="E524" s="276"/>
      <c r="F524" s="289"/>
      <c r="G524" s="302"/>
      <c r="H524" s="306"/>
      <c r="I524" s="307"/>
      <c r="J524" s="273"/>
      <c r="K524" s="301"/>
      <c r="L524" s="299"/>
      <c r="M524" s="284"/>
      <c r="N524" s="51" t="s">
        <v>45</v>
      </c>
      <c r="O524" s="52">
        <v>0.1</v>
      </c>
      <c r="P524" s="52">
        <v>0.27379999999999999</v>
      </c>
      <c r="Q524" s="52">
        <v>0.6</v>
      </c>
      <c r="R524" s="52">
        <v>1</v>
      </c>
      <c r="S524" s="53">
        <f>SUM(O524:O524)*M523</f>
        <v>2.0000000000000004E-2</v>
      </c>
      <c r="T524" s="53">
        <f>SUM(P524:P524)*M523</f>
        <v>5.4760000000000003E-2</v>
      </c>
      <c r="U524" s="53">
        <f t="shared" si="376"/>
        <v>0.12</v>
      </c>
      <c r="V524" s="53">
        <f>SUM(R524:R524)*M523</f>
        <v>0.2</v>
      </c>
      <c r="W524" s="53">
        <f t="shared" si="391"/>
        <v>0.2</v>
      </c>
      <c r="X524" s="305"/>
      <c r="Y524" s="305"/>
      <c r="Z524" s="305"/>
      <c r="AA524" s="305"/>
      <c r="AB524" s="305"/>
      <c r="AC524" s="79"/>
      <c r="AD524" s="304"/>
      <c r="AE524" s="71"/>
      <c r="AF524" s="303"/>
      <c r="AG524" s="288"/>
      <c r="AH524" s="293"/>
      <c r="AI524" s="95"/>
      <c r="AJ524" s="302"/>
    </row>
    <row r="525" spans="1:36" ht="24.95" customHeight="1" x14ac:dyDescent="0.2">
      <c r="A525" s="272"/>
      <c r="B525" s="273"/>
      <c r="C525" s="274"/>
      <c r="D525" s="275"/>
      <c r="E525" s="276"/>
      <c r="F525" s="289"/>
      <c r="G525" s="302"/>
      <c r="H525" s="306"/>
      <c r="I525" s="307"/>
      <c r="J525" s="273"/>
      <c r="K525" s="301"/>
      <c r="L525" s="299" t="s">
        <v>652</v>
      </c>
      <c r="M525" s="284">
        <v>0.2</v>
      </c>
      <c r="N525" s="48" t="s">
        <v>41</v>
      </c>
      <c r="O525" s="49">
        <v>0.1</v>
      </c>
      <c r="P525" s="49">
        <v>0.2</v>
      </c>
      <c r="Q525" s="49">
        <v>0.7</v>
      </c>
      <c r="R525" s="49">
        <v>1</v>
      </c>
      <c r="S525" s="50">
        <f>SUM(O525:O525)*M525</f>
        <v>2.0000000000000004E-2</v>
      </c>
      <c r="T525" s="50">
        <f>SUM(P525:P525)*M525</f>
        <v>4.0000000000000008E-2</v>
      </c>
      <c r="U525" s="50">
        <f t="shared" si="374"/>
        <v>0.13999999999999999</v>
      </c>
      <c r="V525" s="50">
        <f>SUM(R525:R525)*M525</f>
        <v>0.2</v>
      </c>
      <c r="W525" s="50">
        <f t="shared" si="391"/>
        <v>0.2</v>
      </c>
      <c r="X525" s="305"/>
      <c r="Y525" s="305"/>
      <c r="Z525" s="305"/>
      <c r="AA525" s="305"/>
      <c r="AB525" s="305"/>
      <c r="AC525" s="79"/>
      <c r="AD525" s="304" t="s">
        <v>653</v>
      </c>
      <c r="AE525" s="71" t="str">
        <f t="shared" ref="AE525" si="396">+IF(Q526&gt;Q525,"SUPERADA",IF(Q526=Q525,"EQUILIBRADA",IF(Q526&lt;Q525,"PARA MEJORAR")))</f>
        <v>EQUILIBRADA</v>
      </c>
      <c r="AF525" s="303"/>
      <c r="AG525" s="288"/>
      <c r="AH525" s="293"/>
      <c r="AI525" s="95"/>
      <c r="AJ525" s="302"/>
    </row>
    <row r="526" spans="1:36" ht="24.95" customHeight="1" x14ac:dyDescent="0.2">
      <c r="A526" s="272"/>
      <c r="B526" s="273"/>
      <c r="C526" s="274"/>
      <c r="D526" s="275"/>
      <c r="E526" s="276"/>
      <c r="F526" s="289"/>
      <c r="G526" s="302"/>
      <c r="H526" s="306"/>
      <c r="I526" s="307"/>
      <c r="J526" s="273"/>
      <c r="K526" s="301"/>
      <c r="L526" s="299"/>
      <c r="M526" s="284"/>
      <c r="N526" s="51" t="s">
        <v>45</v>
      </c>
      <c r="O526" s="52">
        <v>0.1</v>
      </c>
      <c r="P526" s="52">
        <v>0.2</v>
      </c>
      <c r="Q526" s="52">
        <v>0.7</v>
      </c>
      <c r="R526" s="52">
        <v>1</v>
      </c>
      <c r="S526" s="53">
        <f>SUM(O526:O526)*M525</f>
        <v>2.0000000000000004E-2</v>
      </c>
      <c r="T526" s="53">
        <f>SUM(P526:P526)*M525</f>
        <v>4.0000000000000008E-2</v>
      </c>
      <c r="U526" s="53">
        <f t="shared" si="376"/>
        <v>0.13999999999999999</v>
      </c>
      <c r="V526" s="53">
        <f>SUM(R526:R526)*M525</f>
        <v>0.2</v>
      </c>
      <c r="W526" s="53">
        <f t="shared" si="391"/>
        <v>0.2</v>
      </c>
      <c r="X526" s="305"/>
      <c r="Y526" s="305"/>
      <c r="Z526" s="305"/>
      <c r="AA526" s="305"/>
      <c r="AB526" s="305"/>
      <c r="AC526" s="79"/>
      <c r="AD526" s="304"/>
      <c r="AE526" s="71"/>
      <c r="AF526" s="303"/>
      <c r="AG526" s="288"/>
      <c r="AH526" s="293"/>
      <c r="AI526" s="95"/>
      <c r="AJ526" s="302"/>
    </row>
    <row r="527" spans="1:36" ht="24.95" customHeight="1" x14ac:dyDescent="0.2">
      <c r="A527" s="272"/>
      <c r="B527" s="273"/>
      <c r="C527" s="274">
        <v>38</v>
      </c>
      <c r="D527" s="275" t="s">
        <v>654</v>
      </c>
      <c r="E527" s="276">
        <v>43</v>
      </c>
      <c r="F527" s="298" t="s">
        <v>655</v>
      </c>
      <c r="G527" s="296" t="s">
        <v>656</v>
      </c>
      <c r="H527" s="287">
        <v>80</v>
      </c>
      <c r="I527" s="296" t="s">
        <v>657</v>
      </c>
      <c r="J527" s="296" t="s">
        <v>658</v>
      </c>
      <c r="K527" s="290">
        <f>AA527</f>
        <v>0.99475999999999998</v>
      </c>
      <c r="L527" s="283" t="s">
        <v>659</v>
      </c>
      <c r="M527" s="284">
        <v>0.6</v>
      </c>
      <c r="N527" s="48" t="s">
        <v>41</v>
      </c>
      <c r="O527" s="49">
        <v>0.1</v>
      </c>
      <c r="P527" s="49">
        <v>0.3</v>
      </c>
      <c r="Q527" s="49">
        <v>0.6</v>
      </c>
      <c r="R527" s="49">
        <v>1</v>
      </c>
      <c r="S527" s="50">
        <f>SUM(O527:O527)*M527</f>
        <v>0.06</v>
      </c>
      <c r="T527" s="50">
        <f>SUM(P527:P527)*M527</f>
        <v>0.18</v>
      </c>
      <c r="U527" s="50">
        <f t="shared" si="374"/>
        <v>0.36</v>
      </c>
      <c r="V527" s="50">
        <f>SUM(R527:R527)*M527</f>
        <v>0.6</v>
      </c>
      <c r="W527" s="50">
        <f t="shared" si="391"/>
        <v>0.6</v>
      </c>
      <c r="X527" s="297">
        <f>+S528+S530</f>
        <v>0.16</v>
      </c>
      <c r="Y527" s="297">
        <f>+T528+T530</f>
        <v>0.72628000000000004</v>
      </c>
      <c r="Z527" s="297">
        <f>+U528+U530</f>
        <v>0.91600000000000004</v>
      </c>
      <c r="AA527" s="297">
        <f>+V528+V530</f>
        <v>0.99475999999999998</v>
      </c>
      <c r="AB527" s="297">
        <f>MAX(X527:AA530)</f>
        <v>0.99475999999999998</v>
      </c>
      <c r="AC527" s="79"/>
      <c r="AD527" s="304" t="s">
        <v>660</v>
      </c>
      <c r="AE527" s="71" t="str">
        <f t="shared" ref="AE527" si="397">+IF(Q528&gt;Q527,"SUPERADA",IF(Q528=Q527,"EQUILIBRADA",IF(Q528&lt;Q527,"PARA MEJORAR")))</f>
        <v>SUPERADA</v>
      </c>
      <c r="AF527" s="309" t="str">
        <f>IF(COUNTIF(AE527:AE530,"PARA MEJORAR")&gt;1,"PARA MEJORAR","BIEN")</f>
        <v>BIEN</v>
      </c>
      <c r="AG527" s="288" t="str">
        <f>IF(COUNTIF(AF527:AF530,"PARA MEJORAR")&gt;=1,"PARA MEJORAR","BIEN")</f>
        <v>BIEN</v>
      </c>
      <c r="AH527" s="293"/>
      <c r="AI527" s="95"/>
      <c r="AJ527" s="296"/>
    </row>
    <row r="528" spans="1:36" ht="24.95" customHeight="1" x14ac:dyDescent="0.2">
      <c r="A528" s="272"/>
      <c r="B528" s="273"/>
      <c r="C528" s="274"/>
      <c r="D528" s="275"/>
      <c r="E528" s="276"/>
      <c r="F528" s="298"/>
      <c r="G528" s="296"/>
      <c r="H528" s="287"/>
      <c r="I528" s="296"/>
      <c r="J528" s="296"/>
      <c r="K528" s="290"/>
      <c r="L528" s="283"/>
      <c r="M528" s="284"/>
      <c r="N528" s="51" t="s">
        <v>45</v>
      </c>
      <c r="O528" s="52">
        <v>0.1</v>
      </c>
      <c r="P528" s="52">
        <v>0.67</v>
      </c>
      <c r="Q528" s="52">
        <v>0.9</v>
      </c>
      <c r="R528" s="52">
        <v>1</v>
      </c>
      <c r="S528" s="53">
        <f>SUM(O528:O528)*M527</f>
        <v>0.06</v>
      </c>
      <c r="T528" s="53">
        <f>SUM(P528:P528)*M527</f>
        <v>0.40200000000000002</v>
      </c>
      <c r="U528" s="53">
        <f t="shared" si="376"/>
        <v>0.54</v>
      </c>
      <c r="V528" s="53">
        <f>SUM(R528:R528)*M527</f>
        <v>0.6</v>
      </c>
      <c r="W528" s="53">
        <f t="shared" si="391"/>
        <v>0.6</v>
      </c>
      <c r="X528" s="297"/>
      <c r="Y528" s="297"/>
      <c r="Z528" s="297"/>
      <c r="AA528" s="297"/>
      <c r="AB528" s="297"/>
      <c r="AC528" s="79"/>
      <c r="AD528" s="304"/>
      <c r="AE528" s="71"/>
      <c r="AF528" s="309"/>
      <c r="AG528" s="288"/>
      <c r="AH528" s="293"/>
      <c r="AI528" s="95"/>
      <c r="AJ528" s="296"/>
    </row>
    <row r="529" spans="1:36" ht="24.95" customHeight="1" x14ac:dyDescent="0.2">
      <c r="A529" s="272"/>
      <c r="B529" s="273"/>
      <c r="C529" s="274"/>
      <c r="D529" s="275"/>
      <c r="E529" s="276"/>
      <c r="F529" s="298"/>
      <c r="G529" s="296"/>
      <c r="H529" s="287"/>
      <c r="I529" s="296"/>
      <c r="J529" s="296"/>
      <c r="K529" s="290"/>
      <c r="L529" s="283" t="s">
        <v>661</v>
      </c>
      <c r="M529" s="284">
        <v>0.4</v>
      </c>
      <c r="N529" s="48" t="s">
        <v>41</v>
      </c>
      <c r="O529" s="49">
        <v>0.25</v>
      </c>
      <c r="P529" s="49">
        <v>0.5</v>
      </c>
      <c r="Q529" s="49">
        <v>0.75</v>
      </c>
      <c r="R529" s="49">
        <v>1</v>
      </c>
      <c r="S529" s="50">
        <f>SUM(O529:O529)*M529</f>
        <v>0.1</v>
      </c>
      <c r="T529" s="50">
        <f>SUM(P529:P529)*M529</f>
        <v>0.2</v>
      </c>
      <c r="U529" s="50">
        <f t="shared" si="374"/>
        <v>0.30000000000000004</v>
      </c>
      <c r="V529" s="50">
        <f>SUM(R529:R529)*M529</f>
        <v>0.4</v>
      </c>
      <c r="W529" s="50">
        <f t="shared" si="391"/>
        <v>0.4</v>
      </c>
      <c r="X529" s="297"/>
      <c r="Y529" s="297"/>
      <c r="Z529" s="297"/>
      <c r="AA529" s="297"/>
      <c r="AB529" s="297"/>
      <c r="AC529" s="79"/>
      <c r="AD529" s="304"/>
      <c r="AE529" s="71" t="str">
        <f t="shared" ref="AE529" si="398">+IF(Q530&gt;Q529,"SUPERADA",IF(Q530=Q529,"EQUILIBRADA",IF(Q530&lt;Q529,"PARA MEJORAR")))</f>
        <v>SUPERADA</v>
      </c>
      <c r="AF529" s="309"/>
      <c r="AG529" s="288"/>
      <c r="AH529" s="293"/>
      <c r="AI529" s="95"/>
      <c r="AJ529" s="296"/>
    </row>
    <row r="530" spans="1:36" ht="24.95" customHeight="1" x14ac:dyDescent="0.2">
      <c r="A530" s="272"/>
      <c r="B530" s="273"/>
      <c r="C530" s="274"/>
      <c r="D530" s="275"/>
      <c r="E530" s="276"/>
      <c r="F530" s="298"/>
      <c r="G530" s="296"/>
      <c r="H530" s="287"/>
      <c r="I530" s="296"/>
      <c r="J530" s="296"/>
      <c r="K530" s="290"/>
      <c r="L530" s="283"/>
      <c r="M530" s="284"/>
      <c r="N530" s="51" t="s">
        <v>45</v>
      </c>
      <c r="O530" s="52">
        <v>0.25</v>
      </c>
      <c r="P530" s="52">
        <v>0.81069999999999998</v>
      </c>
      <c r="Q530" s="52">
        <v>0.94</v>
      </c>
      <c r="R530" s="52">
        <v>0.9869</v>
      </c>
      <c r="S530" s="53">
        <f>SUM(O530:O530)*M529</f>
        <v>0.1</v>
      </c>
      <c r="T530" s="53">
        <f>SUM(P530:P530)*M529</f>
        <v>0.32428000000000001</v>
      </c>
      <c r="U530" s="53">
        <f t="shared" si="376"/>
        <v>0.376</v>
      </c>
      <c r="V530" s="53">
        <f>SUM(R530:R530)*M529</f>
        <v>0.39476</v>
      </c>
      <c r="W530" s="53">
        <f t="shared" si="391"/>
        <v>0.39476</v>
      </c>
      <c r="X530" s="297"/>
      <c r="Y530" s="297"/>
      <c r="Z530" s="297"/>
      <c r="AA530" s="297"/>
      <c r="AB530" s="297"/>
      <c r="AC530" s="79"/>
      <c r="AD530" s="304"/>
      <c r="AE530" s="71"/>
      <c r="AF530" s="309"/>
      <c r="AG530" s="288"/>
      <c r="AH530" s="293"/>
      <c r="AI530" s="95"/>
      <c r="AJ530" s="296"/>
    </row>
    <row r="531" spans="1:36" ht="24.95" customHeight="1" x14ac:dyDescent="0.2">
      <c r="A531" s="272"/>
      <c r="B531" s="273"/>
      <c r="C531" s="274">
        <v>39</v>
      </c>
      <c r="D531" s="275" t="s">
        <v>662</v>
      </c>
      <c r="E531" s="276">
        <v>44</v>
      </c>
      <c r="F531" s="289" t="s">
        <v>663</v>
      </c>
      <c r="G531" s="308" t="s">
        <v>664</v>
      </c>
      <c r="H531" s="287">
        <v>81</v>
      </c>
      <c r="I531" s="308" t="s">
        <v>665</v>
      </c>
      <c r="J531" s="308" t="s">
        <v>666</v>
      </c>
      <c r="K531" s="290">
        <f>AA531</f>
        <v>1</v>
      </c>
      <c r="L531" s="283" t="s">
        <v>667</v>
      </c>
      <c r="M531" s="284">
        <v>0.25</v>
      </c>
      <c r="N531" s="48" t="s">
        <v>41</v>
      </c>
      <c r="O531" s="49">
        <v>1</v>
      </c>
      <c r="P531" s="49">
        <v>1</v>
      </c>
      <c r="Q531" s="49">
        <v>1</v>
      </c>
      <c r="R531" s="49">
        <v>1</v>
      </c>
      <c r="S531" s="50">
        <f>SUM(O531:O531)*M531</f>
        <v>0.25</v>
      </c>
      <c r="T531" s="50">
        <f>SUM(P531:P531)*M531</f>
        <v>0.25</v>
      </c>
      <c r="U531" s="50">
        <f t="shared" si="374"/>
        <v>0.25</v>
      </c>
      <c r="V531" s="50">
        <f>SUM(R531:R531)*M531</f>
        <v>0.25</v>
      </c>
      <c r="W531" s="50">
        <f t="shared" si="391"/>
        <v>0.25</v>
      </c>
      <c r="X531" s="285">
        <f>+S532+S534+S536+S538</f>
        <v>0.36250000000000004</v>
      </c>
      <c r="Y531" s="285">
        <f>+T532+T534+T536+T538</f>
        <v>0.54374999999999996</v>
      </c>
      <c r="Z531" s="285">
        <f>+U532+U534+U536+U538</f>
        <v>0.77499999999999991</v>
      </c>
      <c r="AA531" s="285">
        <f>+V532+V534+V536+V538</f>
        <v>1</v>
      </c>
      <c r="AB531" s="285">
        <f>MAX(X531:AA538)</f>
        <v>1</v>
      </c>
      <c r="AC531" s="79"/>
      <c r="AD531" s="304" t="s">
        <v>668</v>
      </c>
      <c r="AE531" s="71" t="str">
        <f t="shared" ref="AE531" si="399">+IF(Q532&gt;Q531,"SUPERADA",IF(Q532=Q531,"EQUILIBRADA",IF(Q532&lt;Q531,"PARA MEJORAR")))</f>
        <v>EQUILIBRADA</v>
      </c>
      <c r="AF531" s="312" t="str">
        <f>IF(COUNTIF(AE531:AE538,"PARA MEJORAR")&gt;1,"PARA MEJORAR","BIEN")</f>
        <v>BIEN</v>
      </c>
      <c r="AG531" s="288" t="str">
        <f>IF(COUNTIF(AF531:AF538,"PARA MEJORAR")&gt;=1,"PARA MEJORAR","BIEN")</f>
        <v>BIEN</v>
      </c>
      <c r="AH531" s="293"/>
      <c r="AI531" s="95"/>
      <c r="AJ531" s="298"/>
    </row>
    <row r="532" spans="1:36" ht="24.95" customHeight="1" x14ac:dyDescent="0.2">
      <c r="A532" s="272"/>
      <c r="B532" s="273"/>
      <c r="C532" s="274"/>
      <c r="D532" s="275"/>
      <c r="E532" s="276"/>
      <c r="F532" s="289"/>
      <c r="G532" s="308"/>
      <c r="H532" s="287"/>
      <c r="I532" s="308"/>
      <c r="J532" s="308"/>
      <c r="K532" s="290"/>
      <c r="L532" s="283"/>
      <c r="M532" s="284"/>
      <c r="N532" s="51" t="s">
        <v>45</v>
      </c>
      <c r="O532" s="52">
        <v>1</v>
      </c>
      <c r="P532" s="52">
        <v>1</v>
      </c>
      <c r="Q532" s="52">
        <v>1</v>
      </c>
      <c r="R532" s="52">
        <v>1</v>
      </c>
      <c r="S532" s="53">
        <f>SUM(O532:O532)*M531</f>
        <v>0.25</v>
      </c>
      <c r="T532" s="53">
        <f>SUM(P532:P532)*M531</f>
        <v>0.25</v>
      </c>
      <c r="U532" s="53">
        <f t="shared" si="376"/>
        <v>0.25</v>
      </c>
      <c r="V532" s="53">
        <f>SUM(R532:R532)*M531</f>
        <v>0.25</v>
      </c>
      <c r="W532" s="53">
        <f t="shared" si="391"/>
        <v>0.25</v>
      </c>
      <c r="X532" s="285"/>
      <c r="Y532" s="285"/>
      <c r="Z532" s="285"/>
      <c r="AA532" s="285"/>
      <c r="AB532" s="285"/>
      <c r="AC532" s="79"/>
      <c r="AD532" s="304"/>
      <c r="AE532" s="71"/>
      <c r="AF532" s="312"/>
      <c r="AG532" s="288"/>
      <c r="AH532" s="293"/>
      <c r="AI532" s="95"/>
      <c r="AJ532" s="298"/>
    </row>
    <row r="533" spans="1:36" ht="24.95" customHeight="1" x14ac:dyDescent="0.2">
      <c r="A533" s="272"/>
      <c r="B533" s="273"/>
      <c r="C533" s="274"/>
      <c r="D533" s="275"/>
      <c r="E533" s="276"/>
      <c r="F533" s="289"/>
      <c r="G533" s="308"/>
      <c r="H533" s="287"/>
      <c r="I533" s="308"/>
      <c r="J533" s="308"/>
      <c r="K533" s="290"/>
      <c r="L533" s="283" t="s">
        <v>669</v>
      </c>
      <c r="M533" s="284">
        <v>0.25</v>
      </c>
      <c r="N533" s="48" t="s">
        <v>41</v>
      </c>
      <c r="O533" s="49">
        <v>0.1</v>
      </c>
      <c r="P533" s="49">
        <v>0.4</v>
      </c>
      <c r="Q533" s="49">
        <v>0.7</v>
      </c>
      <c r="R533" s="49">
        <v>1</v>
      </c>
      <c r="S533" s="50">
        <f>SUM(O533:O533)*M533</f>
        <v>2.5000000000000001E-2</v>
      </c>
      <c r="T533" s="50">
        <f>SUM(P533:P533)*M533</f>
        <v>0.1</v>
      </c>
      <c r="U533" s="50">
        <f t="shared" si="374"/>
        <v>0.17499999999999999</v>
      </c>
      <c r="V533" s="50">
        <f>SUM(R533:R533)*M533</f>
        <v>0.25</v>
      </c>
      <c r="W533" s="50">
        <f t="shared" si="391"/>
        <v>0.25</v>
      </c>
      <c r="X533" s="285"/>
      <c r="Y533" s="285"/>
      <c r="Z533" s="285"/>
      <c r="AA533" s="285"/>
      <c r="AB533" s="285"/>
      <c r="AC533" s="79"/>
      <c r="AD533" s="304"/>
      <c r="AE533" s="71" t="str">
        <f t="shared" ref="AE533" si="400">+IF(Q534&gt;Q533,"SUPERADA",IF(Q534=Q533,"EQUILIBRADA",IF(Q534&lt;Q533,"PARA MEJORAR")))</f>
        <v>EQUILIBRADA</v>
      </c>
      <c r="AF533" s="312"/>
      <c r="AG533" s="288"/>
      <c r="AH533" s="293"/>
      <c r="AI533" s="95"/>
      <c r="AJ533" s="298"/>
    </row>
    <row r="534" spans="1:36" ht="24.95" customHeight="1" x14ac:dyDescent="0.2">
      <c r="A534" s="272"/>
      <c r="B534" s="273"/>
      <c r="C534" s="274"/>
      <c r="D534" s="275"/>
      <c r="E534" s="276"/>
      <c r="F534" s="289"/>
      <c r="G534" s="308"/>
      <c r="H534" s="287"/>
      <c r="I534" s="308"/>
      <c r="J534" s="308"/>
      <c r="K534" s="290"/>
      <c r="L534" s="283"/>
      <c r="M534" s="284"/>
      <c r="N534" s="51" t="s">
        <v>45</v>
      </c>
      <c r="O534" s="52">
        <v>0.1</v>
      </c>
      <c r="P534" s="52">
        <v>0.4</v>
      </c>
      <c r="Q534" s="52">
        <v>0.7</v>
      </c>
      <c r="R534" s="52">
        <v>1</v>
      </c>
      <c r="S534" s="53">
        <f>SUM(O534:O534)*M533</f>
        <v>2.5000000000000001E-2</v>
      </c>
      <c r="T534" s="53">
        <f>SUM(P534:P534)*M533</f>
        <v>0.1</v>
      </c>
      <c r="U534" s="53">
        <f t="shared" si="376"/>
        <v>0.17499999999999999</v>
      </c>
      <c r="V534" s="53">
        <f>SUM(R534:R534)*M533</f>
        <v>0.25</v>
      </c>
      <c r="W534" s="53">
        <f t="shared" si="391"/>
        <v>0.25</v>
      </c>
      <c r="X534" s="285"/>
      <c r="Y534" s="285"/>
      <c r="Z534" s="285"/>
      <c r="AA534" s="285"/>
      <c r="AB534" s="285"/>
      <c r="AC534" s="79"/>
      <c r="AD534" s="304"/>
      <c r="AE534" s="71"/>
      <c r="AF534" s="312"/>
      <c r="AG534" s="288"/>
      <c r="AH534" s="293"/>
      <c r="AI534" s="95"/>
      <c r="AJ534" s="298"/>
    </row>
    <row r="535" spans="1:36" ht="24.95" customHeight="1" x14ac:dyDescent="0.2">
      <c r="A535" s="272"/>
      <c r="B535" s="273"/>
      <c r="C535" s="274"/>
      <c r="D535" s="275"/>
      <c r="E535" s="276"/>
      <c r="F535" s="289"/>
      <c r="G535" s="308"/>
      <c r="H535" s="287"/>
      <c r="I535" s="308"/>
      <c r="J535" s="308"/>
      <c r="K535" s="290"/>
      <c r="L535" s="283" t="s">
        <v>670</v>
      </c>
      <c r="M535" s="284">
        <v>0.25</v>
      </c>
      <c r="N535" s="48" t="s">
        <v>41</v>
      </c>
      <c r="O535" s="49">
        <v>0.1</v>
      </c>
      <c r="P535" s="49">
        <v>0.4</v>
      </c>
      <c r="Q535" s="49">
        <v>0.7</v>
      </c>
      <c r="R535" s="49">
        <v>1</v>
      </c>
      <c r="S535" s="50">
        <f>SUM(O535:O535)*M535</f>
        <v>2.5000000000000001E-2</v>
      </c>
      <c r="T535" s="50">
        <f>SUM(P535:P535)*M535</f>
        <v>0.1</v>
      </c>
      <c r="U535" s="50">
        <f t="shared" si="374"/>
        <v>0.17499999999999999</v>
      </c>
      <c r="V535" s="50">
        <f>SUM(R535:R535)*M535</f>
        <v>0.25</v>
      </c>
      <c r="W535" s="50">
        <f t="shared" si="391"/>
        <v>0.25</v>
      </c>
      <c r="X535" s="285"/>
      <c r="Y535" s="285"/>
      <c r="Z535" s="285"/>
      <c r="AA535" s="285"/>
      <c r="AB535" s="285"/>
      <c r="AC535" s="79"/>
      <c r="AD535" s="304"/>
      <c r="AE535" s="71" t="str">
        <f t="shared" ref="AE535" si="401">+IF(Q536&gt;Q535,"SUPERADA",IF(Q536=Q535,"EQUILIBRADA",IF(Q536&lt;Q535,"PARA MEJORAR")))</f>
        <v>EQUILIBRADA</v>
      </c>
      <c r="AF535" s="312"/>
      <c r="AG535" s="288"/>
      <c r="AH535" s="293"/>
      <c r="AI535" s="95"/>
      <c r="AJ535" s="298"/>
    </row>
    <row r="536" spans="1:36" ht="24.95" customHeight="1" x14ac:dyDescent="0.2">
      <c r="A536" s="272"/>
      <c r="B536" s="273"/>
      <c r="C536" s="274"/>
      <c r="D536" s="275"/>
      <c r="E536" s="276"/>
      <c r="F536" s="289"/>
      <c r="G536" s="308"/>
      <c r="H536" s="287"/>
      <c r="I536" s="308"/>
      <c r="J536" s="308"/>
      <c r="K536" s="290"/>
      <c r="L536" s="283"/>
      <c r="M536" s="284"/>
      <c r="N536" s="51" t="s">
        <v>45</v>
      </c>
      <c r="O536" s="52">
        <v>0.1</v>
      </c>
      <c r="P536" s="52">
        <v>0.4</v>
      </c>
      <c r="Q536" s="52">
        <v>0.7</v>
      </c>
      <c r="R536" s="52">
        <v>1</v>
      </c>
      <c r="S536" s="53">
        <f>SUM(O536:O536)*M535</f>
        <v>2.5000000000000001E-2</v>
      </c>
      <c r="T536" s="53">
        <f>SUM(P536:P536)*M535</f>
        <v>0.1</v>
      </c>
      <c r="U536" s="53">
        <f t="shared" si="376"/>
        <v>0.17499999999999999</v>
      </c>
      <c r="V536" s="53">
        <f>SUM(R536:R536)*M535</f>
        <v>0.25</v>
      </c>
      <c r="W536" s="53">
        <f t="shared" si="391"/>
        <v>0.25</v>
      </c>
      <c r="X536" s="285"/>
      <c r="Y536" s="285"/>
      <c r="Z536" s="285"/>
      <c r="AA536" s="285"/>
      <c r="AB536" s="285"/>
      <c r="AC536" s="79"/>
      <c r="AD536" s="304"/>
      <c r="AE536" s="71"/>
      <c r="AF536" s="312"/>
      <c r="AG536" s="288"/>
      <c r="AH536" s="293"/>
      <c r="AI536" s="95"/>
      <c r="AJ536" s="298"/>
    </row>
    <row r="537" spans="1:36" ht="24.95" customHeight="1" x14ac:dyDescent="0.2">
      <c r="A537" s="272"/>
      <c r="B537" s="273"/>
      <c r="C537" s="274"/>
      <c r="D537" s="275"/>
      <c r="E537" s="276"/>
      <c r="F537" s="289"/>
      <c r="G537" s="308"/>
      <c r="H537" s="287"/>
      <c r="I537" s="308"/>
      <c r="J537" s="308"/>
      <c r="K537" s="290"/>
      <c r="L537" s="283" t="s">
        <v>671</v>
      </c>
      <c r="M537" s="284">
        <v>0.25</v>
      </c>
      <c r="N537" s="48" t="s">
        <v>41</v>
      </c>
      <c r="O537" s="49">
        <v>0.25</v>
      </c>
      <c r="P537" s="49">
        <v>0.4</v>
      </c>
      <c r="Q537" s="49">
        <v>0.7</v>
      </c>
      <c r="R537" s="49">
        <v>1</v>
      </c>
      <c r="S537" s="50">
        <f>SUM(O537:O537)*M537</f>
        <v>6.25E-2</v>
      </c>
      <c r="T537" s="50">
        <f>SUM(P537:P537)*M537</f>
        <v>0.1</v>
      </c>
      <c r="U537" s="50">
        <f t="shared" si="374"/>
        <v>0.17499999999999999</v>
      </c>
      <c r="V537" s="50">
        <f>SUM(R537:R537)*M537</f>
        <v>0.25</v>
      </c>
      <c r="W537" s="50">
        <f t="shared" si="391"/>
        <v>0.25</v>
      </c>
      <c r="X537" s="285"/>
      <c r="Y537" s="285"/>
      <c r="Z537" s="285"/>
      <c r="AA537" s="285"/>
      <c r="AB537" s="285"/>
      <c r="AC537" s="79"/>
      <c r="AD537" s="304"/>
      <c r="AE537" s="71" t="str">
        <f t="shared" ref="AE537" si="402">+IF(Q538&gt;Q537,"SUPERADA",IF(Q538=Q537,"EQUILIBRADA",IF(Q538&lt;Q537,"PARA MEJORAR")))</f>
        <v>EQUILIBRADA</v>
      </c>
      <c r="AF537" s="312"/>
      <c r="AG537" s="288"/>
      <c r="AH537" s="293"/>
      <c r="AI537" s="95"/>
      <c r="AJ537" s="298"/>
    </row>
    <row r="538" spans="1:36" ht="24.95" customHeight="1" x14ac:dyDescent="0.2">
      <c r="A538" s="272"/>
      <c r="B538" s="273"/>
      <c r="C538" s="274"/>
      <c r="D538" s="275"/>
      <c r="E538" s="276"/>
      <c r="F538" s="289"/>
      <c r="G538" s="308"/>
      <c r="H538" s="287"/>
      <c r="I538" s="308"/>
      <c r="J538" s="308"/>
      <c r="K538" s="290"/>
      <c r="L538" s="283"/>
      <c r="M538" s="284"/>
      <c r="N538" s="51" t="s">
        <v>45</v>
      </c>
      <c r="O538" s="52">
        <v>0.25</v>
      </c>
      <c r="P538" s="52">
        <v>0.375</v>
      </c>
      <c r="Q538" s="52">
        <v>0.7</v>
      </c>
      <c r="R538" s="52">
        <v>1</v>
      </c>
      <c r="S538" s="53">
        <f>SUM(O538:O538)*M537</f>
        <v>6.25E-2</v>
      </c>
      <c r="T538" s="53">
        <f>SUM(P538:P538)*M537</f>
        <v>9.375E-2</v>
      </c>
      <c r="U538" s="53">
        <f t="shared" si="376"/>
        <v>0.17499999999999999</v>
      </c>
      <c r="V538" s="53">
        <f>SUM(R538:R538)*M537</f>
        <v>0.25</v>
      </c>
      <c r="W538" s="53">
        <f t="shared" si="391"/>
        <v>0.25</v>
      </c>
      <c r="X538" s="285"/>
      <c r="Y538" s="285"/>
      <c r="Z538" s="285"/>
      <c r="AA538" s="285"/>
      <c r="AB538" s="285"/>
      <c r="AC538" s="79"/>
      <c r="AD538" s="304"/>
      <c r="AE538" s="71"/>
      <c r="AF538" s="312"/>
      <c r="AG538" s="288"/>
      <c r="AH538" s="293"/>
      <c r="AI538" s="95"/>
      <c r="AJ538" s="298"/>
    </row>
    <row r="539" spans="1:36" ht="24.95" customHeight="1" x14ac:dyDescent="0.2">
      <c r="A539" s="272"/>
      <c r="B539" s="273"/>
      <c r="C539" s="274">
        <v>40</v>
      </c>
      <c r="D539" s="275" t="s">
        <v>672</v>
      </c>
      <c r="E539" s="276">
        <v>45</v>
      </c>
      <c r="F539" s="289" t="s">
        <v>673</v>
      </c>
      <c r="G539" s="310" t="s">
        <v>674</v>
      </c>
      <c r="H539" s="311">
        <v>82</v>
      </c>
      <c r="I539" s="273" t="s">
        <v>675</v>
      </c>
      <c r="J539" s="273" t="s">
        <v>676</v>
      </c>
      <c r="K539" s="301">
        <f>AA539</f>
        <v>0.98999999999999988</v>
      </c>
      <c r="L539" s="299" t="s">
        <v>677</v>
      </c>
      <c r="M539" s="300">
        <v>0.5</v>
      </c>
      <c r="N539" s="48" t="s">
        <v>41</v>
      </c>
      <c r="O539" s="49">
        <v>0.25</v>
      </c>
      <c r="P539" s="49">
        <v>0.5</v>
      </c>
      <c r="Q539" s="49">
        <v>0.75</v>
      </c>
      <c r="R539" s="49">
        <v>1</v>
      </c>
      <c r="S539" s="50">
        <f>SUM(O539:O539)*M539</f>
        <v>0.125</v>
      </c>
      <c r="T539" s="50">
        <f>SUM(P539:P539)*M539</f>
        <v>0.25</v>
      </c>
      <c r="U539" s="50">
        <f t="shared" si="374"/>
        <v>0.375</v>
      </c>
      <c r="V539" s="50">
        <f>SUM(R539:R539)*M539</f>
        <v>0.5</v>
      </c>
      <c r="W539" s="50">
        <f t="shared" si="391"/>
        <v>0.5</v>
      </c>
      <c r="X539" s="305">
        <f>+S540+S542+S544+S546</f>
        <v>0.19500000000000001</v>
      </c>
      <c r="Y539" s="305">
        <f>+T540+T542+T544+T546</f>
        <v>0.41000000000000003</v>
      </c>
      <c r="Z539" s="305">
        <f>+U540+U542+U544+U546</f>
        <v>0.68500000000000005</v>
      </c>
      <c r="AA539" s="305">
        <f>+V540+V542+V544+V546</f>
        <v>0.98999999999999988</v>
      </c>
      <c r="AB539" s="305">
        <f>MAX(X539:AA546)</f>
        <v>0.98999999999999988</v>
      </c>
      <c r="AC539" s="79" t="s">
        <v>678</v>
      </c>
      <c r="AD539" s="315" t="s">
        <v>679</v>
      </c>
      <c r="AE539" s="71" t="str">
        <f t="shared" ref="AE539" si="403">+IF(Q540&gt;Q539,"SUPERADA",IF(Q540=Q539,"EQUILIBRADA",IF(Q540&lt;Q539,"PARA MEJORAR")))</f>
        <v>EQUILIBRADA</v>
      </c>
      <c r="AF539" s="313" t="str">
        <f>IF(COUNTIF(AE539:AE546,"PARA MEJORAR")&gt;1,"PARA MEJORAR","BIEN")</f>
        <v>BIEN</v>
      </c>
      <c r="AG539" s="288" t="str">
        <f>IF(COUNTIF(AF539:AF554,"PARA MEJORAR")&gt;=1,"PARA MEJORAR","BIEN")</f>
        <v>BIEN</v>
      </c>
      <c r="AH539" s="293"/>
      <c r="AI539" s="95"/>
      <c r="AJ539" s="314"/>
    </row>
    <row r="540" spans="1:36" ht="24.95" customHeight="1" x14ac:dyDescent="0.2">
      <c r="A540" s="272"/>
      <c r="B540" s="273"/>
      <c r="C540" s="274"/>
      <c r="D540" s="275"/>
      <c r="E540" s="276"/>
      <c r="F540" s="289"/>
      <c r="G540" s="310"/>
      <c r="H540" s="311"/>
      <c r="I540" s="273"/>
      <c r="J540" s="273"/>
      <c r="K540" s="301"/>
      <c r="L540" s="299"/>
      <c r="M540" s="300"/>
      <c r="N540" s="51" t="s">
        <v>45</v>
      </c>
      <c r="O540" s="52">
        <v>0.25</v>
      </c>
      <c r="P540" s="52">
        <v>0.5</v>
      </c>
      <c r="Q540" s="52">
        <v>0.75</v>
      </c>
      <c r="R540" s="52">
        <v>1</v>
      </c>
      <c r="S540" s="53">
        <f>SUM(O540:O540)*M539</f>
        <v>0.125</v>
      </c>
      <c r="T540" s="53">
        <f>SUM(P540:P540)*M539</f>
        <v>0.25</v>
      </c>
      <c r="U540" s="53">
        <f t="shared" si="376"/>
        <v>0.375</v>
      </c>
      <c r="V540" s="53">
        <f>SUM(R540:R540)*M539</f>
        <v>0.5</v>
      </c>
      <c r="W540" s="53">
        <f t="shared" si="391"/>
        <v>0.5</v>
      </c>
      <c r="X540" s="305"/>
      <c r="Y540" s="305"/>
      <c r="Z540" s="305"/>
      <c r="AA540" s="305"/>
      <c r="AB540" s="305"/>
      <c r="AC540" s="79"/>
      <c r="AD540" s="315"/>
      <c r="AE540" s="71"/>
      <c r="AF540" s="313"/>
      <c r="AG540" s="288"/>
      <c r="AH540" s="293"/>
      <c r="AI540" s="95"/>
      <c r="AJ540" s="314"/>
    </row>
    <row r="541" spans="1:36" ht="24.95" customHeight="1" x14ac:dyDescent="0.2">
      <c r="A541" s="272"/>
      <c r="B541" s="273"/>
      <c r="C541" s="274"/>
      <c r="D541" s="275"/>
      <c r="E541" s="276"/>
      <c r="F541" s="289"/>
      <c r="G541" s="310"/>
      <c r="H541" s="311"/>
      <c r="I541" s="273"/>
      <c r="J541" s="273"/>
      <c r="K541" s="301"/>
      <c r="L541" s="299" t="s">
        <v>680</v>
      </c>
      <c r="M541" s="300">
        <v>0.2</v>
      </c>
      <c r="N541" s="48" t="s">
        <v>41</v>
      </c>
      <c r="O541" s="49">
        <v>0</v>
      </c>
      <c r="P541" s="49">
        <v>0.3</v>
      </c>
      <c r="Q541" s="49">
        <v>0.65</v>
      </c>
      <c r="R541" s="49">
        <v>1</v>
      </c>
      <c r="S541" s="50">
        <f>SUM(O541:O541)*M541</f>
        <v>0</v>
      </c>
      <c r="T541" s="50">
        <f>SUM(P541:P541)*M541</f>
        <v>0.06</v>
      </c>
      <c r="U541" s="50">
        <f t="shared" si="374"/>
        <v>0.13</v>
      </c>
      <c r="V541" s="50">
        <f>SUM(R541:R541)*M541</f>
        <v>0.2</v>
      </c>
      <c r="W541" s="50">
        <f t="shared" si="391"/>
        <v>0.2</v>
      </c>
      <c r="X541" s="305"/>
      <c r="Y541" s="305"/>
      <c r="Z541" s="305"/>
      <c r="AA541" s="305"/>
      <c r="AB541" s="305"/>
      <c r="AC541" s="79"/>
      <c r="AD541" s="315"/>
      <c r="AE541" s="71" t="str">
        <f t="shared" ref="AE541" si="404">+IF(Q542&gt;Q541,"SUPERADA",IF(Q542=Q541,"EQUILIBRADA",IF(Q542&lt;Q541,"PARA MEJORAR")))</f>
        <v>EQUILIBRADA</v>
      </c>
      <c r="AF541" s="313"/>
      <c r="AG541" s="288"/>
      <c r="AH541" s="293"/>
      <c r="AI541" s="95"/>
      <c r="AJ541" s="314"/>
    </row>
    <row r="542" spans="1:36" ht="24.95" customHeight="1" x14ac:dyDescent="0.2">
      <c r="A542" s="272"/>
      <c r="B542" s="273"/>
      <c r="C542" s="274"/>
      <c r="D542" s="275"/>
      <c r="E542" s="276"/>
      <c r="F542" s="289"/>
      <c r="G542" s="310"/>
      <c r="H542" s="311"/>
      <c r="I542" s="273"/>
      <c r="J542" s="273"/>
      <c r="K542" s="301"/>
      <c r="L542" s="299"/>
      <c r="M542" s="300"/>
      <c r="N542" s="51" t="s">
        <v>45</v>
      </c>
      <c r="O542" s="52">
        <v>0.15</v>
      </c>
      <c r="P542" s="52">
        <v>0.3</v>
      </c>
      <c r="Q542" s="52">
        <v>0.65</v>
      </c>
      <c r="R542" s="52">
        <v>1</v>
      </c>
      <c r="S542" s="53">
        <f>SUM(O542:O542)*M541</f>
        <v>0.03</v>
      </c>
      <c r="T542" s="53">
        <f>SUM(P542:P542)*M541</f>
        <v>0.06</v>
      </c>
      <c r="U542" s="53">
        <f t="shared" si="376"/>
        <v>0.13</v>
      </c>
      <c r="V542" s="53">
        <f>SUM(R542:R542)*M541</f>
        <v>0.2</v>
      </c>
      <c r="W542" s="53">
        <f t="shared" si="391"/>
        <v>0.2</v>
      </c>
      <c r="X542" s="305"/>
      <c r="Y542" s="305"/>
      <c r="Z542" s="305"/>
      <c r="AA542" s="305"/>
      <c r="AB542" s="305"/>
      <c r="AC542" s="79"/>
      <c r="AD542" s="315"/>
      <c r="AE542" s="71"/>
      <c r="AF542" s="313"/>
      <c r="AG542" s="288"/>
      <c r="AH542" s="293"/>
      <c r="AI542" s="95"/>
      <c r="AJ542" s="314"/>
    </row>
    <row r="543" spans="1:36" ht="24.95" customHeight="1" x14ac:dyDescent="0.2">
      <c r="A543" s="272"/>
      <c r="B543" s="273"/>
      <c r="C543" s="274"/>
      <c r="D543" s="275"/>
      <c r="E543" s="276"/>
      <c r="F543" s="289"/>
      <c r="G543" s="310"/>
      <c r="H543" s="311"/>
      <c r="I543" s="273"/>
      <c r="J543" s="273"/>
      <c r="K543" s="301"/>
      <c r="L543" s="299" t="s">
        <v>681</v>
      </c>
      <c r="M543" s="300">
        <v>0.2</v>
      </c>
      <c r="N543" s="48" t="s">
        <v>41</v>
      </c>
      <c r="O543" s="49">
        <v>0</v>
      </c>
      <c r="P543" s="49">
        <v>0.3</v>
      </c>
      <c r="Q543" s="49">
        <v>0.65</v>
      </c>
      <c r="R543" s="49">
        <v>1</v>
      </c>
      <c r="S543" s="50">
        <f>SUM(O543:O543)*M543</f>
        <v>0</v>
      </c>
      <c r="T543" s="50">
        <f>SUM(P543:P543)*M543</f>
        <v>0.06</v>
      </c>
      <c r="U543" s="50">
        <f t="shared" si="374"/>
        <v>0.13</v>
      </c>
      <c r="V543" s="50">
        <f>SUM(R543:R543)*M543</f>
        <v>0.2</v>
      </c>
      <c r="W543" s="50">
        <f t="shared" si="391"/>
        <v>0.2</v>
      </c>
      <c r="X543" s="305"/>
      <c r="Y543" s="305"/>
      <c r="Z543" s="305"/>
      <c r="AA543" s="305"/>
      <c r="AB543" s="305"/>
      <c r="AC543" s="79"/>
      <c r="AD543" s="315"/>
      <c r="AE543" s="71" t="str">
        <f t="shared" ref="AE543" si="405">+IF(Q544&gt;Q543,"SUPERADA",IF(Q544=Q543,"EQUILIBRADA",IF(Q544&lt;Q543,"PARA MEJORAR")))</f>
        <v>EQUILIBRADA</v>
      </c>
      <c r="AF543" s="313"/>
      <c r="AG543" s="288"/>
      <c r="AH543" s="293"/>
      <c r="AI543" s="95"/>
      <c r="AJ543" s="314"/>
    </row>
    <row r="544" spans="1:36" ht="24.95" customHeight="1" x14ac:dyDescent="0.2">
      <c r="A544" s="272"/>
      <c r="B544" s="273"/>
      <c r="C544" s="274"/>
      <c r="D544" s="275"/>
      <c r="E544" s="276"/>
      <c r="F544" s="289"/>
      <c r="G544" s="310"/>
      <c r="H544" s="311"/>
      <c r="I544" s="273"/>
      <c r="J544" s="273"/>
      <c r="K544" s="301"/>
      <c r="L544" s="299"/>
      <c r="M544" s="300"/>
      <c r="N544" s="51" t="s">
        <v>45</v>
      </c>
      <c r="O544" s="52">
        <v>0.15</v>
      </c>
      <c r="P544" s="52">
        <v>0.3</v>
      </c>
      <c r="Q544" s="52">
        <v>0.65</v>
      </c>
      <c r="R544" s="52">
        <v>1</v>
      </c>
      <c r="S544" s="53">
        <f>SUM(O544:O544)*M543</f>
        <v>0.03</v>
      </c>
      <c r="T544" s="53">
        <f>SUM(P544:P544)*M543</f>
        <v>0.06</v>
      </c>
      <c r="U544" s="53">
        <f t="shared" si="376"/>
        <v>0.13</v>
      </c>
      <c r="V544" s="53">
        <f>SUM(R544:R544)*M543</f>
        <v>0.2</v>
      </c>
      <c r="W544" s="53">
        <f t="shared" si="391"/>
        <v>0.2</v>
      </c>
      <c r="X544" s="305"/>
      <c r="Y544" s="305"/>
      <c r="Z544" s="305"/>
      <c r="AA544" s="305"/>
      <c r="AB544" s="305"/>
      <c r="AC544" s="79"/>
      <c r="AD544" s="315"/>
      <c r="AE544" s="71"/>
      <c r="AF544" s="313"/>
      <c r="AG544" s="288"/>
      <c r="AH544" s="293"/>
      <c r="AI544" s="95"/>
      <c r="AJ544" s="314"/>
    </row>
    <row r="545" spans="1:36" ht="24.95" customHeight="1" x14ac:dyDescent="0.2">
      <c r="A545" s="272"/>
      <c r="B545" s="273"/>
      <c r="C545" s="274"/>
      <c r="D545" s="275"/>
      <c r="E545" s="276"/>
      <c r="F545" s="289"/>
      <c r="G545" s="310"/>
      <c r="H545" s="311"/>
      <c r="I545" s="273"/>
      <c r="J545" s="273"/>
      <c r="K545" s="301"/>
      <c r="L545" s="299" t="s">
        <v>682</v>
      </c>
      <c r="M545" s="300">
        <v>0.1</v>
      </c>
      <c r="N545" s="48" t="s">
        <v>41</v>
      </c>
      <c r="O545" s="49">
        <v>0</v>
      </c>
      <c r="P545" s="49">
        <v>0</v>
      </c>
      <c r="Q545" s="49">
        <v>0.5</v>
      </c>
      <c r="R545" s="49">
        <v>1</v>
      </c>
      <c r="S545" s="50">
        <f>SUM(O545:O545)*M545</f>
        <v>0</v>
      </c>
      <c r="T545" s="50">
        <f>SUM(P545:P545)*M545</f>
        <v>0</v>
      </c>
      <c r="U545" s="50">
        <f t="shared" si="374"/>
        <v>0.05</v>
      </c>
      <c r="V545" s="50">
        <f>SUM(R545:R545)*M545</f>
        <v>0.1</v>
      </c>
      <c r="W545" s="50">
        <f t="shared" si="391"/>
        <v>0.1</v>
      </c>
      <c r="X545" s="305"/>
      <c r="Y545" s="305"/>
      <c r="Z545" s="305"/>
      <c r="AA545" s="305"/>
      <c r="AB545" s="305"/>
      <c r="AC545" s="79"/>
      <c r="AD545" s="315"/>
      <c r="AE545" s="71" t="str">
        <f t="shared" ref="AE545" si="406">+IF(Q546&gt;Q545,"SUPERADA",IF(Q546=Q545,"EQUILIBRADA",IF(Q546&lt;Q545,"PARA MEJORAR")))</f>
        <v>EQUILIBRADA</v>
      </c>
      <c r="AF545" s="313"/>
      <c r="AG545" s="288"/>
      <c r="AH545" s="293"/>
      <c r="AI545" s="95"/>
      <c r="AJ545" s="314"/>
    </row>
    <row r="546" spans="1:36" ht="24.95" customHeight="1" x14ac:dyDescent="0.2">
      <c r="A546" s="272"/>
      <c r="B546" s="273"/>
      <c r="C546" s="274"/>
      <c r="D546" s="275"/>
      <c r="E546" s="276"/>
      <c r="F546" s="289"/>
      <c r="G546" s="310"/>
      <c r="H546" s="311"/>
      <c r="I546" s="273"/>
      <c r="J546" s="273"/>
      <c r="K546" s="301"/>
      <c r="L546" s="299"/>
      <c r="M546" s="300"/>
      <c r="N546" s="51" t="s">
        <v>45</v>
      </c>
      <c r="O546" s="52">
        <v>0.1</v>
      </c>
      <c r="P546" s="52">
        <v>0.4</v>
      </c>
      <c r="Q546" s="52">
        <v>0.5</v>
      </c>
      <c r="R546" s="52">
        <v>0.9</v>
      </c>
      <c r="S546" s="53">
        <f>SUM(O546:O546)*M545</f>
        <v>1.0000000000000002E-2</v>
      </c>
      <c r="T546" s="53">
        <f>SUM(P546:P546)*M545</f>
        <v>4.0000000000000008E-2</v>
      </c>
      <c r="U546" s="53">
        <f t="shared" si="376"/>
        <v>0.05</v>
      </c>
      <c r="V546" s="53">
        <f>SUM(R546:R546)*M545</f>
        <v>9.0000000000000011E-2</v>
      </c>
      <c r="W546" s="53">
        <f t="shared" si="391"/>
        <v>9.0000000000000011E-2</v>
      </c>
      <c r="X546" s="305"/>
      <c r="Y546" s="305"/>
      <c r="Z546" s="305"/>
      <c r="AA546" s="305"/>
      <c r="AB546" s="305"/>
      <c r="AC546" s="79"/>
      <c r="AD546" s="315"/>
      <c r="AE546" s="71"/>
      <c r="AF546" s="313"/>
      <c r="AG546" s="288"/>
      <c r="AH546" s="293"/>
      <c r="AI546" s="95"/>
      <c r="AJ546" s="314"/>
    </row>
    <row r="547" spans="1:36" ht="24.95" customHeight="1" x14ac:dyDescent="0.2">
      <c r="A547" s="272"/>
      <c r="B547" s="273"/>
      <c r="C547" s="274"/>
      <c r="D547" s="275"/>
      <c r="E547" s="276"/>
      <c r="F547" s="289"/>
      <c r="G547" s="310" t="s">
        <v>683</v>
      </c>
      <c r="H547" s="311">
        <v>83</v>
      </c>
      <c r="I547" s="273" t="s">
        <v>684</v>
      </c>
      <c r="J547" s="273" t="s">
        <v>676</v>
      </c>
      <c r="K547" s="301">
        <f>AA547</f>
        <v>0.99999999999999989</v>
      </c>
      <c r="L547" s="299" t="s">
        <v>685</v>
      </c>
      <c r="M547" s="300">
        <v>0.5</v>
      </c>
      <c r="N547" s="48" t="s">
        <v>41</v>
      </c>
      <c r="O547" s="49">
        <v>0.25</v>
      </c>
      <c r="P547" s="49">
        <v>0.5</v>
      </c>
      <c r="Q547" s="49">
        <v>0.75</v>
      </c>
      <c r="R547" s="49">
        <v>1</v>
      </c>
      <c r="S547" s="50">
        <f>SUM(O547:O547)*M547</f>
        <v>0.125</v>
      </c>
      <c r="T547" s="50">
        <f>SUM(P547:P547)*M547</f>
        <v>0.25</v>
      </c>
      <c r="U547" s="50">
        <f t="shared" si="374"/>
        <v>0.375</v>
      </c>
      <c r="V547" s="50">
        <f>SUM(R547:R547)*M547</f>
        <v>0.5</v>
      </c>
      <c r="W547" s="50">
        <f t="shared" si="391"/>
        <v>0.5</v>
      </c>
      <c r="X547" s="305">
        <f>+S548+S550+S552+S554</f>
        <v>0.19500000000000001</v>
      </c>
      <c r="Y547" s="305">
        <f>+T548+T550+T552+T554</f>
        <v>0.41000000000000003</v>
      </c>
      <c r="Z547" s="305">
        <f>+U548+U550+U552+U554</f>
        <v>0.73499999999999999</v>
      </c>
      <c r="AA547" s="305">
        <f>+V548+V550+V552+V554</f>
        <v>0.99999999999999989</v>
      </c>
      <c r="AB547" s="305">
        <f>MAX(X547:AA554)</f>
        <v>0.99999999999999989</v>
      </c>
      <c r="AC547" s="79" t="s">
        <v>686</v>
      </c>
      <c r="AD547" s="315" t="s">
        <v>687</v>
      </c>
      <c r="AE547" s="71" t="str">
        <f t="shared" ref="AE547" si="407">+IF(Q548&gt;Q547,"SUPERADA",IF(Q548=Q547,"EQUILIBRADA",IF(Q548&lt;Q547,"PARA MEJORAR")))</f>
        <v>EQUILIBRADA</v>
      </c>
      <c r="AF547" s="313" t="str">
        <f>IF(COUNTIF(AE547:AE554,"PARA MEJORAR")&gt;1,"PARA MEJORAR","BIEN")</f>
        <v>BIEN</v>
      </c>
      <c r="AG547" s="288"/>
      <c r="AH547" s="293"/>
      <c r="AI547" s="95"/>
      <c r="AJ547" s="314"/>
    </row>
    <row r="548" spans="1:36" ht="24.95" customHeight="1" x14ac:dyDescent="0.2">
      <c r="A548" s="272"/>
      <c r="B548" s="273"/>
      <c r="C548" s="274"/>
      <c r="D548" s="275"/>
      <c r="E548" s="276"/>
      <c r="F548" s="289"/>
      <c r="G548" s="310"/>
      <c r="H548" s="311"/>
      <c r="I548" s="273"/>
      <c r="J548" s="273"/>
      <c r="K548" s="301"/>
      <c r="L548" s="299"/>
      <c r="M548" s="300"/>
      <c r="N548" s="51" t="s">
        <v>45</v>
      </c>
      <c r="O548" s="52">
        <v>0.25</v>
      </c>
      <c r="P548" s="52">
        <v>0.5</v>
      </c>
      <c r="Q548" s="52">
        <v>0.75</v>
      </c>
      <c r="R548" s="52">
        <v>1</v>
      </c>
      <c r="S548" s="53">
        <f>SUM(O548:O548)*M547</f>
        <v>0.125</v>
      </c>
      <c r="T548" s="53">
        <f>SUM(P548:P548)*M547</f>
        <v>0.25</v>
      </c>
      <c r="U548" s="53">
        <f t="shared" si="376"/>
        <v>0.375</v>
      </c>
      <c r="V548" s="53">
        <f>SUM(R548:R548)*M547</f>
        <v>0.5</v>
      </c>
      <c r="W548" s="53">
        <f t="shared" si="391"/>
        <v>0.5</v>
      </c>
      <c r="X548" s="305"/>
      <c r="Y548" s="305"/>
      <c r="Z548" s="305"/>
      <c r="AA548" s="305"/>
      <c r="AB548" s="305"/>
      <c r="AC548" s="79"/>
      <c r="AD548" s="315"/>
      <c r="AE548" s="71"/>
      <c r="AF548" s="313"/>
      <c r="AG548" s="288"/>
      <c r="AH548" s="293"/>
      <c r="AI548" s="95"/>
      <c r="AJ548" s="314"/>
    </row>
    <row r="549" spans="1:36" ht="24.95" customHeight="1" x14ac:dyDescent="0.2">
      <c r="A549" s="272"/>
      <c r="B549" s="273"/>
      <c r="C549" s="274"/>
      <c r="D549" s="275"/>
      <c r="E549" s="276"/>
      <c r="F549" s="289"/>
      <c r="G549" s="310"/>
      <c r="H549" s="311"/>
      <c r="I549" s="273"/>
      <c r="J549" s="273"/>
      <c r="K549" s="301"/>
      <c r="L549" s="299" t="s">
        <v>688</v>
      </c>
      <c r="M549" s="300">
        <v>0.2</v>
      </c>
      <c r="N549" s="48" t="s">
        <v>41</v>
      </c>
      <c r="O549" s="49">
        <v>0</v>
      </c>
      <c r="P549" s="49">
        <v>0.3</v>
      </c>
      <c r="Q549" s="49">
        <v>0.65</v>
      </c>
      <c r="R549" s="49">
        <v>1</v>
      </c>
      <c r="S549" s="50">
        <f>SUM(O549:O549)*M549</f>
        <v>0</v>
      </c>
      <c r="T549" s="50">
        <f>SUM(P549:P549)*M549</f>
        <v>0.06</v>
      </c>
      <c r="U549" s="50">
        <f t="shared" si="374"/>
        <v>0.13</v>
      </c>
      <c r="V549" s="50">
        <f>SUM(R549:R549)*M549</f>
        <v>0.2</v>
      </c>
      <c r="W549" s="50">
        <f t="shared" si="391"/>
        <v>0.2</v>
      </c>
      <c r="X549" s="305"/>
      <c r="Y549" s="305"/>
      <c r="Z549" s="305"/>
      <c r="AA549" s="305"/>
      <c r="AB549" s="305"/>
      <c r="AC549" s="79"/>
      <c r="AD549" s="315"/>
      <c r="AE549" s="71" t="str">
        <f t="shared" ref="AE549" si="408">+IF(Q550&gt;Q549,"SUPERADA",IF(Q550=Q549,"EQUILIBRADA",IF(Q550&lt;Q549,"PARA MEJORAR")))</f>
        <v>EQUILIBRADA</v>
      </c>
      <c r="AF549" s="313"/>
      <c r="AG549" s="288"/>
      <c r="AH549" s="293"/>
      <c r="AI549" s="95"/>
      <c r="AJ549" s="314"/>
    </row>
    <row r="550" spans="1:36" ht="24.95" customHeight="1" x14ac:dyDescent="0.2">
      <c r="A550" s="272"/>
      <c r="B550" s="273"/>
      <c r="C550" s="274"/>
      <c r="D550" s="275"/>
      <c r="E550" s="276"/>
      <c r="F550" s="289"/>
      <c r="G550" s="310"/>
      <c r="H550" s="311"/>
      <c r="I550" s="273"/>
      <c r="J550" s="273"/>
      <c r="K550" s="301"/>
      <c r="L550" s="299"/>
      <c r="M550" s="300"/>
      <c r="N550" s="51" t="s">
        <v>45</v>
      </c>
      <c r="O550" s="52">
        <v>0.15</v>
      </c>
      <c r="P550" s="52">
        <v>0.3</v>
      </c>
      <c r="Q550" s="52">
        <v>0.65</v>
      </c>
      <c r="R550" s="52">
        <v>1</v>
      </c>
      <c r="S550" s="53">
        <f>SUM(O550:O550)*M549</f>
        <v>0.03</v>
      </c>
      <c r="T550" s="53">
        <f>SUM(P550:P550)*M549</f>
        <v>0.06</v>
      </c>
      <c r="U550" s="53">
        <f t="shared" si="376"/>
        <v>0.13</v>
      </c>
      <c r="V550" s="53">
        <f>SUM(R550:R550)*M549</f>
        <v>0.2</v>
      </c>
      <c r="W550" s="53">
        <f t="shared" si="391"/>
        <v>0.2</v>
      </c>
      <c r="X550" s="305"/>
      <c r="Y550" s="305"/>
      <c r="Z550" s="305"/>
      <c r="AA550" s="305"/>
      <c r="AB550" s="305"/>
      <c r="AC550" s="79"/>
      <c r="AD550" s="315"/>
      <c r="AE550" s="71"/>
      <c r="AF550" s="313"/>
      <c r="AG550" s="288"/>
      <c r="AH550" s="293"/>
      <c r="AI550" s="95"/>
      <c r="AJ550" s="314"/>
    </row>
    <row r="551" spans="1:36" ht="24.95" customHeight="1" x14ac:dyDescent="0.2">
      <c r="A551" s="272"/>
      <c r="B551" s="273"/>
      <c r="C551" s="274"/>
      <c r="D551" s="275"/>
      <c r="E551" s="276"/>
      <c r="F551" s="289"/>
      <c r="G551" s="310"/>
      <c r="H551" s="311"/>
      <c r="I551" s="273"/>
      <c r="J551" s="273"/>
      <c r="K551" s="301"/>
      <c r="L551" s="299" t="s">
        <v>689</v>
      </c>
      <c r="M551" s="300">
        <v>0.2</v>
      </c>
      <c r="N551" s="48" t="s">
        <v>41</v>
      </c>
      <c r="O551" s="49">
        <v>0</v>
      </c>
      <c r="P551" s="49">
        <v>0.3</v>
      </c>
      <c r="Q551" s="49">
        <v>0.65</v>
      </c>
      <c r="R551" s="49">
        <v>1</v>
      </c>
      <c r="S551" s="50">
        <f>SUM(O551:O551)*M551</f>
        <v>0</v>
      </c>
      <c r="T551" s="50">
        <f>SUM(P551:P551)*M551</f>
        <v>0.06</v>
      </c>
      <c r="U551" s="50">
        <f t="shared" ref="U551:U613" si="409">SUM(Q551:Q551)*M551</f>
        <v>0.13</v>
      </c>
      <c r="V551" s="50">
        <f>SUM(R551:R551)*M551</f>
        <v>0.2</v>
      </c>
      <c r="W551" s="50">
        <f t="shared" si="391"/>
        <v>0.2</v>
      </c>
      <c r="X551" s="305"/>
      <c r="Y551" s="305"/>
      <c r="Z551" s="305"/>
      <c r="AA551" s="305"/>
      <c r="AB551" s="305"/>
      <c r="AC551" s="79"/>
      <c r="AD551" s="315"/>
      <c r="AE551" s="71" t="str">
        <f t="shared" ref="AE551" si="410">+IF(Q552&gt;Q551,"SUPERADA",IF(Q552=Q551,"EQUILIBRADA",IF(Q552&lt;Q551,"PARA MEJORAR")))</f>
        <v>EQUILIBRADA</v>
      </c>
      <c r="AF551" s="313"/>
      <c r="AG551" s="288"/>
      <c r="AH551" s="293"/>
      <c r="AI551" s="95"/>
      <c r="AJ551" s="314"/>
    </row>
    <row r="552" spans="1:36" ht="24.95" customHeight="1" x14ac:dyDescent="0.2">
      <c r="A552" s="272"/>
      <c r="B552" s="273"/>
      <c r="C552" s="274"/>
      <c r="D552" s="275"/>
      <c r="E552" s="276"/>
      <c r="F552" s="289"/>
      <c r="G552" s="310"/>
      <c r="H552" s="311"/>
      <c r="I552" s="273"/>
      <c r="J552" s="273"/>
      <c r="K552" s="301"/>
      <c r="L552" s="299"/>
      <c r="M552" s="300"/>
      <c r="N552" s="51" t="s">
        <v>45</v>
      </c>
      <c r="O552" s="52">
        <v>0.15</v>
      </c>
      <c r="P552" s="52">
        <v>0.3</v>
      </c>
      <c r="Q552" s="52">
        <v>0.65</v>
      </c>
      <c r="R552" s="52">
        <v>1</v>
      </c>
      <c r="S552" s="53">
        <f>SUM(O552:O552)*M551</f>
        <v>0.03</v>
      </c>
      <c r="T552" s="53">
        <f>SUM(P552:P552)*M551</f>
        <v>0.06</v>
      </c>
      <c r="U552" s="53">
        <f t="shared" ref="U552:U614" si="411">SUM(Q552:Q552)*M551</f>
        <v>0.13</v>
      </c>
      <c r="V552" s="53">
        <f>SUM(R552:R552)*M551</f>
        <v>0.2</v>
      </c>
      <c r="W552" s="53">
        <f t="shared" si="391"/>
        <v>0.2</v>
      </c>
      <c r="X552" s="305"/>
      <c r="Y552" s="305"/>
      <c r="Z552" s="305"/>
      <c r="AA552" s="305"/>
      <c r="AB552" s="305"/>
      <c r="AC552" s="79"/>
      <c r="AD552" s="315"/>
      <c r="AE552" s="71"/>
      <c r="AF552" s="313"/>
      <c r="AG552" s="288"/>
      <c r="AH552" s="293"/>
      <c r="AI552" s="95"/>
      <c r="AJ552" s="314"/>
    </row>
    <row r="553" spans="1:36" ht="24.95" customHeight="1" x14ac:dyDescent="0.2">
      <c r="A553" s="272"/>
      <c r="B553" s="273"/>
      <c r="C553" s="274"/>
      <c r="D553" s="275"/>
      <c r="E553" s="276"/>
      <c r="F553" s="289"/>
      <c r="G553" s="310"/>
      <c r="H553" s="311"/>
      <c r="I553" s="273"/>
      <c r="J553" s="273"/>
      <c r="K553" s="301"/>
      <c r="L553" s="299" t="s">
        <v>690</v>
      </c>
      <c r="M553" s="300">
        <v>0.1</v>
      </c>
      <c r="N553" s="48" t="s">
        <v>41</v>
      </c>
      <c r="O553" s="49">
        <v>0</v>
      </c>
      <c r="P553" s="49">
        <v>0</v>
      </c>
      <c r="Q553" s="49">
        <v>0.5</v>
      </c>
      <c r="R553" s="49">
        <v>1</v>
      </c>
      <c r="S553" s="50">
        <f>SUM(O553:O553)*M553</f>
        <v>0</v>
      </c>
      <c r="T553" s="50">
        <f>SUM(P553:P553)*M553</f>
        <v>0</v>
      </c>
      <c r="U553" s="50">
        <f t="shared" si="409"/>
        <v>0.05</v>
      </c>
      <c r="V553" s="50">
        <f>SUM(R553:R553)*M553</f>
        <v>0.1</v>
      </c>
      <c r="W553" s="50">
        <f t="shared" si="391"/>
        <v>0.1</v>
      </c>
      <c r="X553" s="305"/>
      <c r="Y553" s="305"/>
      <c r="Z553" s="305"/>
      <c r="AA553" s="305"/>
      <c r="AB553" s="305"/>
      <c r="AC553" s="79"/>
      <c r="AD553" s="315"/>
      <c r="AE553" s="71" t="str">
        <f t="shared" ref="AE553" si="412">+IF(Q554&gt;Q553,"SUPERADA",IF(Q554=Q553,"EQUILIBRADA",IF(Q554&lt;Q553,"PARA MEJORAR")))</f>
        <v>SUPERADA</v>
      </c>
      <c r="AF553" s="313"/>
      <c r="AG553" s="288"/>
      <c r="AH553" s="293"/>
      <c r="AI553" s="95"/>
      <c r="AJ553" s="314"/>
    </row>
    <row r="554" spans="1:36" ht="24.95" customHeight="1" x14ac:dyDescent="0.2">
      <c r="A554" s="272"/>
      <c r="B554" s="273"/>
      <c r="C554" s="274"/>
      <c r="D554" s="275"/>
      <c r="E554" s="276"/>
      <c r="F554" s="289"/>
      <c r="G554" s="310"/>
      <c r="H554" s="311"/>
      <c r="I554" s="273"/>
      <c r="J554" s="273"/>
      <c r="K554" s="301"/>
      <c r="L554" s="299"/>
      <c r="M554" s="300"/>
      <c r="N554" s="51" t="s">
        <v>45</v>
      </c>
      <c r="O554" s="52">
        <v>0.1</v>
      </c>
      <c r="P554" s="52">
        <v>0.4</v>
      </c>
      <c r="Q554" s="52">
        <v>1</v>
      </c>
      <c r="R554" s="52">
        <v>1</v>
      </c>
      <c r="S554" s="53">
        <f>SUM(O554:O554)*M553</f>
        <v>1.0000000000000002E-2</v>
      </c>
      <c r="T554" s="53">
        <f>SUM(P554:P554)*M553</f>
        <v>4.0000000000000008E-2</v>
      </c>
      <c r="U554" s="53">
        <f t="shared" si="411"/>
        <v>0.1</v>
      </c>
      <c r="V554" s="53">
        <f>SUM(R554:R554)*M553</f>
        <v>0.1</v>
      </c>
      <c r="W554" s="53">
        <f t="shared" si="391"/>
        <v>0.1</v>
      </c>
      <c r="X554" s="305"/>
      <c r="Y554" s="305"/>
      <c r="Z554" s="305"/>
      <c r="AA554" s="305"/>
      <c r="AB554" s="305"/>
      <c r="AC554" s="79"/>
      <c r="AD554" s="315"/>
      <c r="AE554" s="71"/>
      <c r="AF554" s="313"/>
      <c r="AG554" s="288"/>
      <c r="AH554" s="293"/>
      <c r="AI554" s="95"/>
      <c r="AJ554" s="314"/>
    </row>
    <row r="555" spans="1:36" ht="24.95" customHeight="1" x14ac:dyDescent="0.2">
      <c r="A555" s="272"/>
      <c r="B555" s="273"/>
      <c r="C555" s="274">
        <v>41</v>
      </c>
      <c r="D555" s="275" t="s">
        <v>691</v>
      </c>
      <c r="E555" s="276">
        <v>46</v>
      </c>
      <c r="F555" s="289" t="s">
        <v>692</v>
      </c>
      <c r="G555" s="310" t="s">
        <v>693</v>
      </c>
      <c r="H555" s="311">
        <v>84</v>
      </c>
      <c r="I555" s="273" t="s">
        <v>694</v>
      </c>
      <c r="J555" s="273" t="s">
        <v>676</v>
      </c>
      <c r="K555" s="301">
        <f>AA555</f>
        <v>0.85</v>
      </c>
      <c r="L555" s="299" t="s">
        <v>695</v>
      </c>
      <c r="M555" s="300">
        <v>0.5</v>
      </c>
      <c r="N555" s="48" t="s">
        <v>41</v>
      </c>
      <c r="O555" s="49">
        <v>0.25</v>
      </c>
      <c r="P555" s="49">
        <v>0.5</v>
      </c>
      <c r="Q555" s="49">
        <v>0.75</v>
      </c>
      <c r="R555" s="49">
        <v>1</v>
      </c>
      <c r="S555" s="50">
        <f>SUM(O555:O555)*M555</f>
        <v>0.125</v>
      </c>
      <c r="T555" s="50">
        <f>SUM(P555:P555)*M555</f>
        <v>0.25</v>
      </c>
      <c r="U555" s="50">
        <f t="shared" si="409"/>
        <v>0.375</v>
      </c>
      <c r="V555" s="50">
        <f>SUM(R555:R555)*M555</f>
        <v>0.5</v>
      </c>
      <c r="W555" s="50">
        <f t="shared" si="391"/>
        <v>0.5</v>
      </c>
      <c r="X555" s="316">
        <f>+S556+S558+S560+S562</f>
        <v>0.15500000000000003</v>
      </c>
      <c r="Y555" s="316">
        <f>+T556+T558+T560+T562</f>
        <v>0.31000000000000005</v>
      </c>
      <c r="Z555" s="316">
        <f>+U556+U558+U560+U562</f>
        <v>0.505</v>
      </c>
      <c r="AA555" s="316">
        <f>+V556+V558+V560+V562</f>
        <v>0.85</v>
      </c>
      <c r="AB555" s="316">
        <f>MAX(X555:AA562)</f>
        <v>0.85</v>
      </c>
      <c r="AC555" s="79" t="s">
        <v>678</v>
      </c>
      <c r="AD555" s="315" t="s">
        <v>679</v>
      </c>
      <c r="AE555" s="71" t="str">
        <f t="shared" ref="AE555" si="413">+IF(Q556&gt;Q555,"SUPERADA",IF(Q556=Q555,"EQUILIBRADA",IF(Q556&lt;Q555,"PARA MEJORAR")))</f>
        <v>EQUILIBRADA</v>
      </c>
      <c r="AF555" s="317" t="str">
        <f>IF(COUNTIF(AE555:AE562,"PARA MEJORAR")&gt;1,"PARA MEJORAR","BIEN")</f>
        <v>BIEN</v>
      </c>
      <c r="AG555" s="288" t="str">
        <f>IF(COUNTIF(AF555:AF570,"PARA MEJORAR")&gt;=1,"PARA MEJORAR","BIEN")</f>
        <v>BIEN</v>
      </c>
      <c r="AH555" s="293"/>
      <c r="AI555" s="95"/>
      <c r="AJ555" s="314"/>
    </row>
    <row r="556" spans="1:36" ht="24.95" customHeight="1" x14ac:dyDescent="0.2">
      <c r="A556" s="272"/>
      <c r="B556" s="273"/>
      <c r="C556" s="274"/>
      <c r="D556" s="275"/>
      <c r="E556" s="276"/>
      <c r="F556" s="289"/>
      <c r="G556" s="310"/>
      <c r="H556" s="311"/>
      <c r="I556" s="273"/>
      <c r="J556" s="273"/>
      <c r="K556" s="301"/>
      <c r="L556" s="299"/>
      <c r="M556" s="300"/>
      <c r="N556" s="51" t="s">
        <v>45</v>
      </c>
      <c r="O556" s="52">
        <v>0.25</v>
      </c>
      <c r="P556" s="52">
        <v>0.5</v>
      </c>
      <c r="Q556" s="52">
        <v>0.75</v>
      </c>
      <c r="R556" s="52">
        <v>1</v>
      </c>
      <c r="S556" s="53">
        <f>SUM(O556:O556)*M555</f>
        <v>0.125</v>
      </c>
      <c r="T556" s="53">
        <f>SUM(P556:P556)*M555</f>
        <v>0.25</v>
      </c>
      <c r="U556" s="53">
        <f t="shared" si="411"/>
        <v>0.375</v>
      </c>
      <c r="V556" s="53">
        <f>SUM(R556:R556)*M555</f>
        <v>0.5</v>
      </c>
      <c r="W556" s="53">
        <f t="shared" si="391"/>
        <v>0.5</v>
      </c>
      <c r="X556" s="316"/>
      <c r="Y556" s="316"/>
      <c r="Z556" s="316"/>
      <c r="AA556" s="316"/>
      <c r="AB556" s="316"/>
      <c r="AC556" s="79"/>
      <c r="AD556" s="315"/>
      <c r="AE556" s="71"/>
      <c r="AF556" s="317"/>
      <c r="AG556" s="288"/>
      <c r="AH556" s="293"/>
      <c r="AI556" s="95"/>
      <c r="AJ556" s="314"/>
    </row>
    <row r="557" spans="1:36" ht="24.95" customHeight="1" x14ac:dyDescent="0.2">
      <c r="A557" s="272"/>
      <c r="B557" s="273"/>
      <c r="C557" s="274"/>
      <c r="D557" s="275"/>
      <c r="E557" s="276"/>
      <c r="F557" s="289"/>
      <c r="G557" s="310"/>
      <c r="H557" s="311"/>
      <c r="I557" s="273"/>
      <c r="J557" s="273"/>
      <c r="K557" s="301"/>
      <c r="L557" s="299" t="s">
        <v>696</v>
      </c>
      <c r="M557" s="300">
        <v>0.3</v>
      </c>
      <c r="N557" s="48" t="s">
        <v>41</v>
      </c>
      <c r="O557" s="49">
        <v>0</v>
      </c>
      <c r="P557" s="49">
        <v>0</v>
      </c>
      <c r="Q557" s="49">
        <v>0</v>
      </c>
      <c r="R557" s="49">
        <v>1</v>
      </c>
      <c r="S557" s="50">
        <f>SUM(O557:O557)*M557</f>
        <v>0</v>
      </c>
      <c r="T557" s="50">
        <f>SUM(P557:P557)*M557</f>
        <v>0</v>
      </c>
      <c r="U557" s="50">
        <f t="shared" si="409"/>
        <v>0</v>
      </c>
      <c r="V557" s="50">
        <f>SUM(R557:R557)*M557</f>
        <v>0.3</v>
      </c>
      <c r="W557" s="50">
        <f t="shared" si="391"/>
        <v>0.3</v>
      </c>
      <c r="X557" s="316"/>
      <c r="Y557" s="316"/>
      <c r="Z557" s="316"/>
      <c r="AA557" s="316"/>
      <c r="AB557" s="316"/>
      <c r="AC557" s="79"/>
      <c r="AD557" s="315"/>
      <c r="AE557" s="71" t="str">
        <f t="shared" ref="AE557" si="414">+IF(Q558&gt;Q557,"SUPERADA",IF(Q558=Q557,"EQUILIBRADA",IF(Q558&lt;Q557,"PARA MEJORAR")))</f>
        <v>EQUILIBRADA</v>
      </c>
      <c r="AF557" s="317"/>
      <c r="AG557" s="288"/>
      <c r="AH557" s="293"/>
      <c r="AI557" s="95"/>
      <c r="AJ557" s="314"/>
    </row>
    <row r="558" spans="1:36" ht="24.95" customHeight="1" x14ac:dyDescent="0.2">
      <c r="A558" s="272"/>
      <c r="B558" s="273"/>
      <c r="C558" s="274"/>
      <c r="D558" s="275"/>
      <c r="E558" s="276"/>
      <c r="F558" s="289"/>
      <c r="G558" s="310"/>
      <c r="H558" s="311"/>
      <c r="I558" s="273"/>
      <c r="J558" s="273"/>
      <c r="K558" s="301"/>
      <c r="L558" s="299"/>
      <c r="M558" s="300"/>
      <c r="N558" s="51" t="s">
        <v>45</v>
      </c>
      <c r="O558" s="52">
        <v>0</v>
      </c>
      <c r="P558" s="52">
        <v>0</v>
      </c>
      <c r="Q558" s="52">
        <v>0</v>
      </c>
      <c r="R558" s="52">
        <v>0.5</v>
      </c>
      <c r="S558" s="53">
        <f>SUM(O558:O558)*M557</f>
        <v>0</v>
      </c>
      <c r="T558" s="53">
        <f>SUM(P558:P558)*M557</f>
        <v>0</v>
      </c>
      <c r="U558" s="53">
        <f t="shared" si="411"/>
        <v>0</v>
      </c>
      <c r="V558" s="53">
        <f>SUM(R558:R558)*M557</f>
        <v>0.15</v>
      </c>
      <c r="W558" s="53">
        <f t="shared" si="391"/>
        <v>0.15</v>
      </c>
      <c r="X558" s="316"/>
      <c r="Y558" s="316"/>
      <c r="Z558" s="316"/>
      <c r="AA558" s="316"/>
      <c r="AB558" s="316"/>
      <c r="AC558" s="79"/>
      <c r="AD558" s="315"/>
      <c r="AE558" s="71"/>
      <c r="AF558" s="317"/>
      <c r="AG558" s="288"/>
      <c r="AH558" s="293"/>
      <c r="AI558" s="95"/>
      <c r="AJ558" s="314"/>
    </row>
    <row r="559" spans="1:36" ht="24.95" customHeight="1" x14ac:dyDescent="0.2">
      <c r="A559" s="272"/>
      <c r="B559" s="273"/>
      <c r="C559" s="274"/>
      <c r="D559" s="275"/>
      <c r="E559" s="276"/>
      <c r="F559" s="289"/>
      <c r="G559" s="310"/>
      <c r="H559" s="311"/>
      <c r="I559" s="273"/>
      <c r="J559" s="273"/>
      <c r="K559" s="301"/>
      <c r="L559" s="299" t="s">
        <v>697</v>
      </c>
      <c r="M559" s="300">
        <v>0.1</v>
      </c>
      <c r="N559" s="48" t="s">
        <v>41</v>
      </c>
      <c r="O559" s="49">
        <v>0</v>
      </c>
      <c r="P559" s="49">
        <v>0.3</v>
      </c>
      <c r="Q559" s="49">
        <v>0.65</v>
      </c>
      <c r="R559" s="49">
        <v>1</v>
      </c>
      <c r="S559" s="50">
        <f>SUM(O559:O559)*M559</f>
        <v>0</v>
      </c>
      <c r="T559" s="50">
        <f>SUM(P559:P559)*M559</f>
        <v>0.03</v>
      </c>
      <c r="U559" s="50">
        <f t="shared" si="409"/>
        <v>6.5000000000000002E-2</v>
      </c>
      <c r="V559" s="50">
        <f>SUM(R559:R559)*M559</f>
        <v>0.1</v>
      </c>
      <c r="W559" s="50">
        <f t="shared" si="391"/>
        <v>0.1</v>
      </c>
      <c r="X559" s="316"/>
      <c r="Y559" s="316"/>
      <c r="Z559" s="316"/>
      <c r="AA559" s="316"/>
      <c r="AB559" s="316"/>
      <c r="AC559" s="79"/>
      <c r="AD559" s="315"/>
      <c r="AE559" s="71" t="str">
        <f t="shared" ref="AE559" si="415">+IF(Q560&gt;Q559,"SUPERADA",IF(Q560=Q559,"EQUILIBRADA",IF(Q560&lt;Q559,"PARA MEJORAR")))</f>
        <v>EQUILIBRADA</v>
      </c>
      <c r="AF559" s="317"/>
      <c r="AG559" s="288"/>
      <c r="AH559" s="293"/>
      <c r="AI559" s="95"/>
      <c r="AJ559" s="314"/>
    </row>
    <row r="560" spans="1:36" ht="24.95" customHeight="1" x14ac:dyDescent="0.2">
      <c r="A560" s="272"/>
      <c r="B560" s="273"/>
      <c r="C560" s="274"/>
      <c r="D560" s="275"/>
      <c r="E560" s="276"/>
      <c r="F560" s="289"/>
      <c r="G560" s="310"/>
      <c r="H560" s="311"/>
      <c r="I560" s="273"/>
      <c r="J560" s="273"/>
      <c r="K560" s="301"/>
      <c r="L560" s="299"/>
      <c r="M560" s="300"/>
      <c r="N560" s="51" t="s">
        <v>45</v>
      </c>
      <c r="O560" s="52">
        <v>0.15</v>
      </c>
      <c r="P560" s="52">
        <v>0.3</v>
      </c>
      <c r="Q560" s="52">
        <v>0.65</v>
      </c>
      <c r="R560" s="52">
        <v>1</v>
      </c>
      <c r="S560" s="53">
        <f>SUM(O560:O560)*M559</f>
        <v>1.4999999999999999E-2</v>
      </c>
      <c r="T560" s="53">
        <f>SUM(P560:P560)*M559</f>
        <v>0.03</v>
      </c>
      <c r="U560" s="53">
        <f t="shared" si="411"/>
        <v>6.5000000000000002E-2</v>
      </c>
      <c r="V560" s="53">
        <f>SUM(R560:R560)*M559</f>
        <v>0.1</v>
      </c>
      <c r="W560" s="53">
        <f t="shared" si="391"/>
        <v>0.1</v>
      </c>
      <c r="X560" s="316"/>
      <c r="Y560" s="316"/>
      <c r="Z560" s="316"/>
      <c r="AA560" s="316"/>
      <c r="AB560" s="316"/>
      <c r="AC560" s="79"/>
      <c r="AD560" s="315"/>
      <c r="AE560" s="71"/>
      <c r="AF560" s="317"/>
      <c r="AG560" s="288"/>
      <c r="AH560" s="293"/>
      <c r="AI560" s="95"/>
      <c r="AJ560" s="314"/>
    </row>
    <row r="561" spans="1:36" ht="24.95" customHeight="1" x14ac:dyDescent="0.2">
      <c r="A561" s="272"/>
      <c r="B561" s="273"/>
      <c r="C561" s="274"/>
      <c r="D561" s="275"/>
      <c r="E561" s="276"/>
      <c r="F561" s="289"/>
      <c r="G561" s="310"/>
      <c r="H561" s="311"/>
      <c r="I561" s="273"/>
      <c r="J561" s="273"/>
      <c r="K561" s="301"/>
      <c r="L561" s="299" t="s">
        <v>698</v>
      </c>
      <c r="M561" s="300">
        <v>0.1</v>
      </c>
      <c r="N561" s="48" t="s">
        <v>41</v>
      </c>
      <c r="O561" s="49">
        <v>0</v>
      </c>
      <c r="P561" s="49">
        <v>0.3</v>
      </c>
      <c r="Q561" s="49">
        <v>0.65</v>
      </c>
      <c r="R561" s="49">
        <v>1</v>
      </c>
      <c r="S561" s="50">
        <f>SUM(O561:O561)*M561</f>
        <v>0</v>
      </c>
      <c r="T561" s="50">
        <f>SUM(P561:P561)*M561</f>
        <v>0.03</v>
      </c>
      <c r="U561" s="50">
        <f t="shared" si="409"/>
        <v>6.5000000000000002E-2</v>
      </c>
      <c r="V561" s="50">
        <f>SUM(R561:R561)*M561</f>
        <v>0.1</v>
      </c>
      <c r="W561" s="50">
        <f t="shared" si="391"/>
        <v>0.1</v>
      </c>
      <c r="X561" s="316"/>
      <c r="Y561" s="316"/>
      <c r="Z561" s="316"/>
      <c r="AA561" s="316"/>
      <c r="AB561" s="316"/>
      <c r="AC561" s="79"/>
      <c r="AD561" s="315"/>
      <c r="AE561" s="71" t="str">
        <f t="shared" ref="AE561" si="416">+IF(Q562&gt;Q561,"SUPERADA",IF(Q562=Q561,"EQUILIBRADA",IF(Q562&lt;Q561,"PARA MEJORAR")))</f>
        <v>EQUILIBRADA</v>
      </c>
      <c r="AF561" s="317"/>
      <c r="AG561" s="288"/>
      <c r="AH561" s="293"/>
      <c r="AI561" s="95"/>
      <c r="AJ561" s="314"/>
    </row>
    <row r="562" spans="1:36" ht="24.95" customHeight="1" x14ac:dyDescent="0.2">
      <c r="A562" s="272"/>
      <c r="B562" s="273"/>
      <c r="C562" s="274"/>
      <c r="D562" s="275"/>
      <c r="E562" s="276"/>
      <c r="F562" s="289"/>
      <c r="G562" s="310"/>
      <c r="H562" s="311"/>
      <c r="I562" s="273"/>
      <c r="J562" s="273"/>
      <c r="K562" s="301"/>
      <c r="L562" s="299"/>
      <c r="M562" s="300"/>
      <c r="N562" s="51" t="s">
        <v>45</v>
      </c>
      <c r="O562" s="52">
        <v>0.15</v>
      </c>
      <c r="P562" s="52">
        <v>0.3</v>
      </c>
      <c r="Q562" s="52">
        <v>0.65</v>
      </c>
      <c r="R562" s="52">
        <v>1</v>
      </c>
      <c r="S562" s="53">
        <f>SUM(O562:O562)*M561</f>
        <v>1.4999999999999999E-2</v>
      </c>
      <c r="T562" s="53">
        <f>SUM(P562:P562)*M561</f>
        <v>0.03</v>
      </c>
      <c r="U562" s="53">
        <f t="shared" si="411"/>
        <v>6.5000000000000002E-2</v>
      </c>
      <c r="V562" s="53">
        <f>SUM(R562:R562)*M561</f>
        <v>0.1</v>
      </c>
      <c r="W562" s="53">
        <f t="shared" si="391"/>
        <v>0.1</v>
      </c>
      <c r="X562" s="316"/>
      <c r="Y562" s="316"/>
      <c r="Z562" s="316"/>
      <c r="AA562" s="316"/>
      <c r="AB562" s="316"/>
      <c r="AC562" s="79"/>
      <c r="AD562" s="315"/>
      <c r="AE562" s="71"/>
      <c r="AF562" s="317"/>
      <c r="AG562" s="288"/>
      <c r="AH562" s="293"/>
      <c r="AI562" s="95"/>
      <c r="AJ562" s="314"/>
    </row>
    <row r="563" spans="1:36" ht="24.95" customHeight="1" x14ac:dyDescent="0.2">
      <c r="A563" s="272"/>
      <c r="B563" s="273"/>
      <c r="C563" s="274"/>
      <c r="D563" s="275"/>
      <c r="E563" s="276"/>
      <c r="F563" s="289"/>
      <c r="G563" s="310" t="s">
        <v>699</v>
      </c>
      <c r="H563" s="311">
        <v>85</v>
      </c>
      <c r="I563" s="273" t="s">
        <v>694</v>
      </c>
      <c r="J563" s="273" t="s">
        <v>676</v>
      </c>
      <c r="K563" s="301">
        <f>AA563</f>
        <v>0.92999999999999994</v>
      </c>
      <c r="L563" s="299" t="s">
        <v>700</v>
      </c>
      <c r="M563" s="300">
        <v>0.5</v>
      </c>
      <c r="N563" s="48" t="s">
        <v>41</v>
      </c>
      <c r="O563" s="49">
        <v>0.25</v>
      </c>
      <c r="P563" s="49">
        <v>0.5</v>
      </c>
      <c r="Q563" s="49">
        <v>0.75</v>
      </c>
      <c r="R563" s="49">
        <v>1</v>
      </c>
      <c r="S563" s="50">
        <f>SUM(O563:O563)*M563</f>
        <v>0.125</v>
      </c>
      <c r="T563" s="50">
        <f>SUM(P563:P563)*M563</f>
        <v>0.25</v>
      </c>
      <c r="U563" s="50">
        <f t="shared" si="409"/>
        <v>0.375</v>
      </c>
      <c r="V563" s="50">
        <f>SUM(R563:R563)*M563</f>
        <v>0.5</v>
      </c>
      <c r="W563" s="50">
        <f t="shared" si="391"/>
        <v>0.5</v>
      </c>
      <c r="X563" s="316">
        <f>+S564+S566+S568+S570</f>
        <v>0.15500000000000003</v>
      </c>
      <c r="Y563" s="316">
        <f>+T564+T566+T568+T570</f>
        <v>0.31000000000000005</v>
      </c>
      <c r="Z563" s="316">
        <f>+U564+U566+U568+U570</f>
        <v>0.505</v>
      </c>
      <c r="AA563" s="316">
        <f>+V564+V566+V568+V570</f>
        <v>0.92999999999999994</v>
      </c>
      <c r="AB563" s="316">
        <f>MAX(X563:AA570)</f>
        <v>0.92999999999999994</v>
      </c>
      <c r="AC563" s="79" t="s">
        <v>686</v>
      </c>
      <c r="AD563" s="315" t="s">
        <v>687</v>
      </c>
      <c r="AE563" s="71" t="str">
        <f t="shared" ref="AE563" si="417">+IF(Q564&gt;Q563,"SUPERADA",IF(Q564=Q563,"EQUILIBRADA",IF(Q564&lt;Q563,"PARA MEJORAR")))</f>
        <v>EQUILIBRADA</v>
      </c>
      <c r="AF563" s="317" t="str">
        <f>IF(COUNTIF(AE563:AE570,"PARA MEJORAR")&gt;1,"PARA MEJORAR","BIEN")</f>
        <v>BIEN</v>
      </c>
      <c r="AG563" s="288"/>
      <c r="AH563" s="293"/>
      <c r="AI563" s="95"/>
      <c r="AJ563" s="314"/>
    </row>
    <row r="564" spans="1:36" ht="24.95" customHeight="1" x14ac:dyDescent="0.2">
      <c r="A564" s="272"/>
      <c r="B564" s="273"/>
      <c r="C564" s="274"/>
      <c r="D564" s="275"/>
      <c r="E564" s="276"/>
      <c r="F564" s="289"/>
      <c r="G564" s="310"/>
      <c r="H564" s="311"/>
      <c r="I564" s="273"/>
      <c r="J564" s="273"/>
      <c r="K564" s="301"/>
      <c r="L564" s="299"/>
      <c r="M564" s="300"/>
      <c r="N564" s="51" t="s">
        <v>45</v>
      </c>
      <c r="O564" s="52">
        <v>0.25</v>
      </c>
      <c r="P564" s="52">
        <v>0.5</v>
      </c>
      <c r="Q564" s="52">
        <v>0.75</v>
      </c>
      <c r="R564" s="52">
        <v>1</v>
      </c>
      <c r="S564" s="53">
        <f>SUM(O564:O564)*M563</f>
        <v>0.125</v>
      </c>
      <c r="T564" s="53">
        <f>SUM(P564:P564)*M563</f>
        <v>0.25</v>
      </c>
      <c r="U564" s="53">
        <f t="shared" si="411"/>
        <v>0.375</v>
      </c>
      <c r="V564" s="53">
        <f>SUM(R564:R564)*M563</f>
        <v>0.5</v>
      </c>
      <c r="W564" s="53">
        <f t="shared" si="391"/>
        <v>0.5</v>
      </c>
      <c r="X564" s="316"/>
      <c r="Y564" s="316"/>
      <c r="Z564" s="316"/>
      <c r="AA564" s="316"/>
      <c r="AB564" s="316"/>
      <c r="AC564" s="79"/>
      <c r="AD564" s="315"/>
      <c r="AE564" s="71"/>
      <c r="AF564" s="317"/>
      <c r="AG564" s="288"/>
      <c r="AH564" s="293"/>
      <c r="AI564" s="95"/>
      <c r="AJ564" s="314"/>
    </row>
    <row r="565" spans="1:36" ht="24.95" customHeight="1" x14ac:dyDescent="0.2">
      <c r="A565" s="272"/>
      <c r="B565" s="273"/>
      <c r="C565" s="274"/>
      <c r="D565" s="275"/>
      <c r="E565" s="276"/>
      <c r="F565" s="289"/>
      <c r="G565" s="310"/>
      <c r="H565" s="311"/>
      <c r="I565" s="273"/>
      <c r="J565" s="273"/>
      <c r="K565" s="301"/>
      <c r="L565" s="299" t="s">
        <v>701</v>
      </c>
      <c r="M565" s="300">
        <v>0.3</v>
      </c>
      <c r="N565" s="48" t="s">
        <v>41</v>
      </c>
      <c r="O565" s="49">
        <v>0</v>
      </c>
      <c r="P565" s="49">
        <v>0</v>
      </c>
      <c r="Q565" s="49">
        <v>0</v>
      </c>
      <c r="R565" s="49">
        <v>1</v>
      </c>
      <c r="S565" s="50">
        <f>SUM(O565:O565)*M565</f>
        <v>0</v>
      </c>
      <c r="T565" s="50">
        <f>SUM(P565:P565)*M565</f>
        <v>0</v>
      </c>
      <c r="U565" s="50">
        <f t="shared" si="409"/>
        <v>0</v>
      </c>
      <c r="V565" s="50">
        <f>SUM(R565:R565)*M565</f>
        <v>0.3</v>
      </c>
      <c r="W565" s="50">
        <f t="shared" si="391"/>
        <v>0.3</v>
      </c>
      <c r="X565" s="316"/>
      <c r="Y565" s="316"/>
      <c r="Z565" s="316"/>
      <c r="AA565" s="316"/>
      <c r="AB565" s="316"/>
      <c r="AC565" s="79"/>
      <c r="AD565" s="315"/>
      <c r="AE565" s="71" t="str">
        <f t="shared" ref="AE565" si="418">+IF(Q566&gt;Q565,"SUPERADA",IF(Q566=Q565,"EQUILIBRADA",IF(Q566&lt;Q565,"PARA MEJORAR")))</f>
        <v>EQUILIBRADA</v>
      </c>
      <c r="AF565" s="317"/>
      <c r="AG565" s="288"/>
      <c r="AH565" s="293"/>
      <c r="AI565" s="95"/>
      <c r="AJ565" s="314"/>
    </row>
    <row r="566" spans="1:36" ht="24.95" customHeight="1" x14ac:dyDescent="0.2">
      <c r="A566" s="272"/>
      <c r="B566" s="273"/>
      <c r="C566" s="274"/>
      <c r="D566" s="275"/>
      <c r="E566" s="276"/>
      <c r="F566" s="289"/>
      <c r="G566" s="310"/>
      <c r="H566" s="311"/>
      <c r="I566" s="273"/>
      <c r="J566" s="273"/>
      <c r="K566" s="301"/>
      <c r="L566" s="299"/>
      <c r="M566" s="300"/>
      <c r="N566" s="51" t="s">
        <v>45</v>
      </c>
      <c r="O566" s="52">
        <v>0</v>
      </c>
      <c r="P566" s="52">
        <v>0</v>
      </c>
      <c r="Q566" s="52">
        <v>0</v>
      </c>
      <c r="R566" s="52">
        <v>1</v>
      </c>
      <c r="S566" s="53">
        <f>SUM(O566:O566)*M565</f>
        <v>0</v>
      </c>
      <c r="T566" s="53">
        <f>SUM(P566:P566)*M565</f>
        <v>0</v>
      </c>
      <c r="U566" s="53">
        <f t="shared" si="411"/>
        <v>0</v>
      </c>
      <c r="V566" s="53">
        <f>SUM(R566:R566)*M565</f>
        <v>0.3</v>
      </c>
      <c r="W566" s="53">
        <f t="shared" si="391"/>
        <v>0.3</v>
      </c>
      <c r="X566" s="316"/>
      <c r="Y566" s="316"/>
      <c r="Z566" s="316"/>
      <c r="AA566" s="316"/>
      <c r="AB566" s="316"/>
      <c r="AC566" s="79"/>
      <c r="AD566" s="315"/>
      <c r="AE566" s="71"/>
      <c r="AF566" s="317"/>
      <c r="AG566" s="288"/>
      <c r="AH566" s="293"/>
      <c r="AI566" s="95"/>
      <c r="AJ566" s="314"/>
    </row>
    <row r="567" spans="1:36" ht="24.95" customHeight="1" x14ac:dyDescent="0.2">
      <c r="A567" s="272"/>
      <c r="B567" s="273"/>
      <c r="C567" s="274"/>
      <c r="D567" s="275"/>
      <c r="E567" s="276"/>
      <c r="F567" s="289"/>
      <c r="G567" s="310"/>
      <c r="H567" s="311"/>
      <c r="I567" s="273"/>
      <c r="J567" s="273"/>
      <c r="K567" s="301"/>
      <c r="L567" s="299" t="s">
        <v>702</v>
      </c>
      <c r="M567" s="300">
        <v>0.1</v>
      </c>
      <c r="N567" s="48" t="s">
        <v>41</v>
      </c>
      <c r="O567" s="49">
        <v>0</v>
      </c>
      <c r="P567" s="49">
        <v>0.3</v>
      </c>
      <c r="Q567" s="49">
        <v>0.65</v>
      </c>
      <c r="R567" s="49">
        <v>1</v>
      </c>
      <c r="S567" s="50">
        <f>SUM(O567:O567)*M567</f>
        <v>0</v>
      </c>
      <c r="T567" s="50">
        <f>SUM(P567:P567)*M567</f>
        <v>0.03</v>
      </c>
      <c r="U567" s="50">
        <f t="shared" si="409"/>
        <v>6.5000000000000002E-2</v>
      </c>
      <c r="V567" s="50">
        <f>SUM(R567:R567)*M567</f>
        <v>0.1</v>
      </c>
      <c r="W567" s="50">
        <f t="shared" si="391"/>
        <v>0.1</v>
      </c>
      <c r="X567" s="316"/>
      <c r="Y567" s="316"/>
      <c r="Z567" s="316"/>
      <c r="AA567" s="316"/>
      <c r="AB567" s="316"/>
      <c r="AC567" s="79"/>
      <c r="AD567" s="315"/>
      <c r="AE567" s="71" t="str">
        <f t="shared" ref="AE567" si="419">+IF(Q568&gt;Q567,"SUPERADA",IF(Q568=Q567,"EQUILIBRADA",IF(Q568&lt;Q567,"PARA MEJORAR")))</f>
        <v>EQUILIBRADA</v>
      </c>
      <c r="AF567" s="317"/>
      <c r="AG567" s="288"/>
      <c r="AH567" s="293"/>
      <c r="AI567" s="95"/>
      <c r="AJ567" s="314"/>
    </row>
    <row r="568" spans="1:36" ht="24.95" customHeight="1" x14ac:dyDescent="0.2">
      <c r="A568" s="272"/>
      <c r="B568" s="273"/>
      <c r="C568" s="274"/>
      <c r="D568" s="275"/>
      <c r="E568" s="276"/>
      <c r="F568" s="289"/>
      <c r="G568" s="310"/>
      <c r="H568" s="311"/>
      <c r="I568" s="273"/>
      <c r="J568" s="273"/>
      <c r="K568" s="301"/>
      <c r="L568" s="299"/>
      <c r="M568" s="300"/>
      <c r="N568" s="51" t="s">
        <v>45</v>
      </c>
      <c r="O568" s="52">
        <v>0.15</v>
      </c>
      <c r="P568" s="52">
        <v>0.3</v>
      </c>
      <c r="Q568" s="52">
        <v>0.65</v>
      </c>
      <c r="R568" s="52">
        <v>0.65</v>
      </c>
      <c r="S568" s="53">
        <f>SUM(O568:O568)*M567</f>
        <v>1.4999999999999999E-2</v>
      </c>
      <c r="T568" s="53">
        <f>SUM(P568:P568)*M567</f>
        <v>0.03</v>
      </c>
      <c r="U568" s="53">
        <f t="shared" si="411"/>
        <v>6.5000000000000002E-2</v>
      </c>
      <c r="V568" s="53">
        <f>SUM(R568:R568)*M567</f>
        <v>6.5000000000000002E-2</v>
      </c>
      <c r="W568" s="53">
        <f t="shared" si="391"/>
        <v>6.5000000000000002E-2</v>
      </c>
      <c r="X568" s="316"/>
      <c r="Y568" s="316"/>
      <c r="Z568" s="316"/>
      <c r="AA568" s="316"/>
      <c r="AB568" s="316"/>
      <c r="AC568" s="79"/>
      <c r="AD568" s="315"/>
      <c r="AE568" s="71"/>
      <c r="AF568" s="317"/>
      <c r="AG568" s="288"/>
      <c r="AH568" s="293"/>
      <c r="AI568" s="95"/>
      <c r="AJ568" s="314"/>
    </row>
    <row r="569" spans="1:36" ht="24.95" customHeight="1" x14ac:dyDescent="0.2">
      <c r="A569" s="272"/>
      <c r="B569" s="273"/>
      <c r="C569" s="274"/>
      <c r="D569" s="275"/>
      <c r="E569" s="276"/>
      <c r="F569" s="289"/>
      <c r="G569" s="310"/>
      <c r="H569" s="311"/>
      <c r="I569" s="273"/>
      <c r="J569" s="273"/>
      <c r="K569" s="301"/>
      <c r="L569" s="299" t="s">
        <v>703</v>
      </c>
      <c r="M569" s="300">
        <v>0.1</v>
      </c>
      <c r="N569" s="48" t="s">
        <v>41</v>
      </c>
      <c r="O569" s="49">
        <v>0</v>
      </c>
      <c r="P569" s="49">
        <v>0.3</v>
      </c>
      <c r="Q569" s="49">
        <v>0.65</v>
      </c>
      <c r="R569" s="49">
        <v>1</v>
      </c>
      <c r="S569" s="50">
        <f>SUM(O569:O569)*M569</f>
        <v>0</v>
      </c>
      <c r="T569" s="50">
        <f>SUM(P569:P569)*M569</f>
        <v>0.03</v>
      </c>
      <c r="U569" s="50">
        <f t="shared" si="409"/>
        <v>6.5000000000000002E-2</v>
      </c>
      <c r="V569" s="50">
        <f>SUM(R569:R569)*M569</f>
        <v>0.1</v>
      </c>
      <c r="W569" s="50">
        <f t="shared" si="391"/>
        <v>0.1</v>
      </c>
      <c r="X569" s="316"/>
      <c r="Y569" s="316"/>
      <c r="Z569" s="316"/>
      <c r="AA569" s="316"/>
      <c r="AB569" s="316"/>
      <c r="AC569" s="79"/>
      <c r="AD569" s="315"/>
      <c r="AE569" s="71" t="str">
        <f t="shared" ref="AE569" si="420">+IF(Q570&gt;Q569,"SUPERADA",IF(Q570=Q569,"EQUILIBRADA",IF(Q570&lt;Q569,"PARA MEJORAR")))</f>
        <v>EQUILIBRADA</v>
      </c>
      <c r="AF569" s="317"/>
      <c r="AG569" s="288"/>
      <c r="AH569" s="293"/>
      <c r="AI569" s="95"/>
      <c r="AJ569" s="314"/>
    </row>
    <row r="570" spans="1:36" ht="24.95" customHeight="1" x14ac:dyDescent="0.2">
      <c r="A570" s="272"/>
      <c r="B570" s="273"/>
      <c r="C570" s="274"/>
      <c r="D570" s="275"/>
      <c r="E570" s="276"/>
      <c r="F570" s="289"/>
      <c r="G570" s="310"/>
      <c r="H570" s="311"/>
      <c r="I570" s="273"/>
      <c r="J570" s="273"/>
      <c r="K570" s="301"/>
      <c r="L570" s="299"/>
      <c r="M570" s="300"/>
      <c r="N570" s="51" t="s">
        <v>45</v>
      </c>
      <c r="O570" s="52">
        <v>0.15</v>
      </c>
      <c r="P570" s="52">
        <v>0.3</v>
      </c>
      <c r="Q570" s="52">
        <v>0.65</v>
      </c>
      <c r="R570" s="52">
        <v>0.65</v>
      </c>
      <c r="S570" s="53">
        <f>SUM(O570:O570)*M569</f>
        <v>1.4999999999999999E-2</v>
      </c>
      <c r="T570" s="53">
        <f>SUM(P570:P570)*M569</f>
        <v>0.03</v>
      </c>
      <c r="U570" s="53">
        <f t="shared" si="411"/>
        <v>6.5000000000000002E-2</v>
      </c>
      <c r="V570" s="53">
        <f>SUM(R570:R570)*M569</f>
        <v>6.5000000000000002E-2</v>
      </c>
      <c r="W570" s="53">
        <f t="shared" si="391"/>
        <v>6.5000000000000002E-2</v>
      </c>
      <c r="X570" s="316"/>
      <c r="Y570" s="316"/>
      <c r="Z570" s="316"/>
      <c r="AA570" s="316"/>
      <c r="AB570" s="316"/>
      <c r="AC570" s="79"/>
      <c r="AD570" s="315"/>
      <c r="AE570" s="71"/>
      <c r="AF570" s="317"/>
      <c r="AG570" s="288"/>
      <c r="AH570" s="293"/>
      <c r="AI570" s="95"/>
      <c r="AJ570" s="314"/>
    </row>
    <row r="571" spans="1:36" ht="24.95" customHeight="1" x14ac:dyDescent="0.2">
      <c r="A571" s="272"/>
      <c r="B571" s="273"/>
      <c r="C571" s="274">
        <v>42</v>
      </c>
      <c r="D571" s="275" t="s">
        <v>704</v>
      </c>
      <c r="E571" s="276">
        <v>47</v>
      </c>
      <c r="F571" s="289" t="s">
        <v>705</v>
      </c>
      <c r="G571" s="310" t="s">
        <v>706</v>
      </c>
      <c r="H571" s="311">
        <v>86</v>
      </c>
      <c r="I571" s="273" t="s">
        <v>707</v>
      </c>
      <c r="J571" s="273" t="s">
        <v>676</v>
      </c>
      <c r="K571" s="301">
        <f>AA571</f>
        <v>1</v>
      </c>
      <c r="L571" s="299" t="s">
        <v>708</v>
      </c>
      <c r="M571" s="300">
        <v>0.4</v>
      </c>
      <c r="N571" s="48" t="s">
        <v>41</v>
      </c>
      <c r="O571" s="49">
        <v>0</v>
      </c>
      <c r="P571" s="49">
        <v>0.3</v>
      </c>
      <c r="Q571" s="49">
        <v>0.65</v>
      </c>
      <c r="R571" s="49">
        <v>1</v>
      </c>
      <c r="S571" s="50">
        <f>SUM(O571:O571)*M571</f>
        <v>0</v>
      </c>
      <c r="T571" s="50">
        <f>SUM(P571:P571)*M571</f>
        <v>0.12</v>
      </c>
      <c r="U571" s="50">
        <f t="shared" si="409"/>
        <v>0.26</v>
      </c>
      <c r="V571" s="50">
        <f>SUM(R571:R571)*M571</f>
        <v>0.4</v>
      </c>
      <c r="W571" s="50">
        <f t="shared" si="391"/>
        <v>0.4</v>
      </c>
      <c r="X571" s="305">
        <f>+S572+S574+S576</f>
        <v>0.09</v>
      </c>
      <c r="Y571" s="305">
        <f>+T572+T574+T576</f>
        <v>0.3</v>
      </c>
      <c r="Z571" s="305">
        <f>+U572+U574+U576</f>
        <v>0.65</v>
      </c>
      <c r="AA571" s="305">
        <f>+V572+V574+V576</f>
        <v>1</v>
      </c>
      <c r="AB571" s="305">
        <f>MAX(X571:AA576)</f>
        <v>1</v>
      </c>
      <c r="AC571" s="79" t="s">
        <v>678</v>
      </c>
      <c r="AD571" s="315" t="s">
        <v>679</v>
      </c>
      <c r="AE571" s="71" t="str">
        <f t="shared" ref="AE571" si="421">+IF(Q572&gt;Q571,"SUPERADA",IF(Q572=Q571,"EQUILIBRADA",IF(Q572&lt;Q571,"PARA MEJORAR")))</f>
        <v>EQUILIBRADA</v>
      </c>
      <c r="AF571" s="313" t="str">
        <f>IF(COUNTIF(AE571:AE576,"PARA MEJORAR")&gt;1,"PARA MEJORAR","BIEN")</f>
        <v>BIEN</v>
      </c>
      <c r="AG571" s="288" t="str">
        <f>IF(COUNTIF(AF571:AF582,"PARA MEJORAR")&gt;=1,"PARA MEJORAR","BIEN")</f>
        <v>BIEN</v>
      </c>
      <c r="AH571" s="293"/>
      <c r="AI571" s="95"/>
      <c r="AJ571" s="314"/>
    </row>
    <row r="572" spans="1:36" ht="24.95" customHeight="1" x14ac:dyDescent="0.2">
      <c r="A572" s="272"/>
      <c r="B572" s="273"/>
      <c r="C572" s="274"/>
      <c r="D572" s="275"/>
      <c r="E572" s="276"/>
      <c r="F572" s="289"/>
      <c r="G572" s="310"/>
      <c r="H572" s="311"/>
      <c r="I572" s="273"/>
      <c r="J572" s="273"/>
      <c r="K572" s="301"/>
      <c r="L572" s="299"/>
      <c r="M572" s="300"/>
      <c r="N572" s="51" t="s">
        <v>45</v>
      </c>
      <c r="O572" s="52">
        <v>0.15</v>
      </c>
      <c r="P572" s="52">
        <v>0.3</v>
      </c>
      <c r="Q572" s="52">
        <v>0.65</v>
      </c>
      <c r="R572" s="52">
        <v>1</v>
      </c>
      <c r="S572" s="53">
        <f>SUM(O572:O572)*M571</f>
        <v>0.06</v>
      </c>
      <c r="T572" s="53">
        <f>SUM(P572:P572)*M571</f>
        <v>0.12</v>
      </c>
      <c r="U572" s="53">
        <f t="shared" si="411"/>
        <v>0.26</v>
      </c>
      <c r="V572" s="53">
        <f>SUM(R572:R572)*M571</f>
        <v>0.4</v>
      </c>
      <c r="W572" s="53">
        <f t="shared" si="391"/>
        <v>0.4</v>
      </c>
      <c r="X572" s="305"/>
      <c r="Y572" s="305"/>
      <c r="Z572" s="305"/>
      <c r="AA572" s="305"/>
      <c r="AB572" s="305"/>
      <c r="AC572" s="79"/>
      <c r="AD572" s="315"/>
      <c r="AE572" s="71"/>
      <c r="AF572" s="313"/>
      <c r="AG572" s="288"/>
      <c r="AH572" s="293"/>
      <c r="AI572" s="95"/>
      <c r="AJ572" s="314"/>
    </row>
    <row r="573" spans="1:36" ht="24.95" customHeight="1" x14ac:dyDescent="0.2">
      <c r="A573" s="272"/>
      <c r="B573" s="273"/>
      <c r="C573" s="274"/>
      <c r="D573" s="275"/>
      <c r="E573" s="276"/>
      <c r="F573" s="289"/>
      <c r="G573" s="310"/>
      <c r="H573" s="311"/>
      <c r="I573" s="273"/>
      <c r="J573" s="273"/>
      <c r="K573" s="301"/>
      <c r="L573" s="299" t="s">
        <v>709</v>
      </c>
      <c r="M573" s="300">
        <v>0.4</v>
      </c>
      <c r="N573" s="48" t="s">
        <v>41</v>
      </c>
      <c r="O573" s="49">
        <v>0</v>
      </c>
      <c r="P573" s="49">
        <v>0.3</v>
      </c>
      <c r="Q573" s="49">
        <v>0.65</v>
      </c>
      <c r="R573" s="49">
        <v>1</v>
      </c>
      <c r="S573" s="50">
        <f>SUM(O573:O573)*M573</f>
        <v>0</v>
      </c>
      <c r="T573" s="50">
        <f>SUM(P573:P573)*M573</f>
        <v>0.12</v>
      </c>
      <c r="U573" s="50">
        <f t="shared" si="409"/>
        <v>0.26</v>
      </c>
      <c r="V573" s="50">
        <f>SUM(R573:R573)*M573</f>
        <v>0.4</v>
      </c>
      <c r="W573" s="50">
        <f t="shared" si="391"/>
        <v>0.4</v>
      </c>
      <c r="X573" s="305"/>
      <c r="Y573" s="305"/>
      <c r="Z573" s="305"/>
      <c r="AA573" s="305"/>
      <c r="AB573" s="305"/>
      <c r="AC573" s="79"/>
      <c r="AD573" s="315"/>
      <c r="AE573" s="71" t="str">
        <f t="shared" ref="AE573" si="422">+IF(Q574&gt;Q573,"SUPERADA",IF(Q574=Q573,"EQUILIBRADA",IF(Q574&lt;Q573,"PARA MEJORAR")))</f>
        <v>EQUILIBRADA</v>
      </c>
      <c r="AF573" s="313"/>
      <c r="AG573" s="288"/>
      <c r="AH573" s="293"/>
      <c r="AI573" s="95"/>
      <c r="AJ573" s="314"/>
    </row>
    <row r="574" spans="1:36" ht="24.95" customHeight="1" x14ac:dyDescent="0.2">
      <c r="A574" s="272"/>
      <c r="B574" s="273"/>
      <c r="C574" s="274"/>
      <c r="D574" s="275"/>
      <c r="E574" s="276"/>
      <c r="F574" s="289"/>
      <c r="G574" s="310"/>
      <c r="H574" s="311"/>
      <c r="I574" s="273"/>
      <c r="J574" s="273"/>
      <c r="K574" s="301"/>
      <c r="L574" s="299"/>
      <c r="M574" s="300"/>
      <c r="N574" s="51" t="s">
        <v>45</v>
      </c>
      <c r="O574" s="52">
        <v>0</v>
      </c>
      <c r="P574" s="52">
        <v>0.3</v>
      </c>
      <c r="Q574" s="52">
        <v>0.65</v>
      </c>
      <c r="R574" s="52">
        <v>1</v>
      </c>
      <c r="S574" s="53">
        <f>SUM(O574:O574)*M573</f>
        <v>0</v>
      </c>
      <c r="T574" s="53">
        <f>SUM(P574:P574)*M573</f>
        <v>0.12</v>
      </c>
      <c r="U574" s="53">
        <f t="shared" si="411"/>
        <v>0.26</v>
      </c>
      <c r="V574" s="53">
        <f>SUM(R574:R574)*M573</f>
        <v>0.4</v>
      </c>
      <c r="W574" s="53">
        <f t="shared" si="391"/>
        <v>0.4</v>
      </c>
      <c r="X574" s="305"/>
      <c r="Y574" s="305"/>
      <c r="Z574" s="305"/>
      <c r="AA574" s="305"/>
      <c r="AB574" s="305"/>
      <c r="AC574" s="79"/>
      <c r="AD574" s="315"/>
      <c r="AE574" s="71"/>
      <c r="AF574" s="313"/>
      <c r="AG574" s="288"/>
      <c r="AH574" s="293"/>
      <c r="AI574" s="95"/>
      <c r="AJ574" s="314"/>
    </row>
    <row r="575" spans="1:36" ht="24.95" customHeight="1" x14ac:dyDescent="0.2">
      <c r="A575" s="272"/>
      <c r="B575" s="273"/>
      <c r="C575" s="274"/>
      <c r="D575" s="275"/>
      <c r="E575" s="276"/>
      <c r="F575" s="289"/>
      <c r="G575" s="310"/>
      <c r="H575" s="311"/>
      <c r="I575" s="273"/>
      <c r="J575" s="273"/>
      <c r="K575" s="301"/>
      <c r="L575" s="299" t="s">
        <v>710</v>
      </c>
      <c r="M575" s="300">
        <v>0.2</v>
      </c>
      <c r="N575" s="48" t="s">
        <v>41</v>
      </c>
      <c r="O575" s="49">
        <v>0</v>
      </c>
      <c r="P575" s="49">
        <v>0.3</v>
      </c>
      <c r="Q575" s="49">
        <v>0.65</v>
      </c>
      <c r="R575" s="49">
        <v>1</v>
      </c>
      <c r="S575" s="50">
        <f>SUM(O575:O575)*M575</f>
        <v>0</v>
      </c>
      <c r="T575" s="50">
        <f>SUM(P575:P575)*M575</f>
        <v>0.06</v>
      </c>
      <c r="U575" s="50">
        <f t="shared" si="409"/>
        <v>0.13</v>
      </c>
      <c r="V575" s="50">
        <f>SUM(R575:R575)*M575</f>
        <v>0.2</v>
      </c>
      <c r="W575" s="50">
        <f t="shared" si="391"/>
        <v>0.2</v>
      </c>
      <c r="X575" s="305"/>
      <c r="Y575" s="305"/>
      <c r="Z575" s="305"/>
      <c r="AA575" s="305"/>
      <c r="AB575" s="305"/>
      <c r="AC575" s="79"/>
      <c r="AD575" s="315"/>
      <c r="AE575" s="71" t="str">
        <f t="shared" ref="AE575" si="423">+IF(Q576&gt;Q575,"SUPERADA",IF(Q576=Q575,"EQUILIBRADA",IF(Q576&lt;Q575,"PARA MEJORAR")))</f>
        <v>EQUILIBRADA</v>
      </c>
      <c r="AF575" s="313"/>
      <c r="AG575" s="288"/>
      <c r="AH575" s="293"/>
      <c r="AI575" s="95"/>
      <c r="AJ575" s="314"/>
    </row>
    <row r="576" spans="1:36" ht="24.95" customHeight="1" x14ac:dyDescent="0.2">
      <c r="A576" s="272"/>
      <c r="B576" s="273"/>
      <c r="C576" s="274"/>
      <c r="D576" s="275"/>
      <c r="E576" s="276"/>
      <c r="F576" s="289"/>
      <c r="G576" s="310"/>
      <c r="H576" s="311"/>
      <c r="I576" s="273"/>
      <c r="J576" s="273"/>
      <c r="K576" s="301"/>
      <c r="L576" s="299"/>
      <c r="M576" s="300"/>
      <c r="N576" s="51" t="s">
        <v>45</v>
      </c>
      <c r="O576" s="52">
        <v>0.15</v>
      </c>
      <c r="P576" s="52">
        <v>0.3</v>
      </c>
      <c r="Q576" s="52">
        <v>0.65</v>
      </c>
      <c r="R576" s="52">
        <v>1</v>
      </c>
      <c r="S576" s="53">
        <f>SUM(O576:O576)*M575</f>
        <v>0.03</v>
      </c>
      <c r="T576" s="53">
        <f>SUM(P576:P576)*M575</f>
        <v>0.06</v>
      </c>
      <c r="U576" s="53">
        <f t="shared" si="411"/>
        <v>0.13</v>
      </c>
      <c r="V576" s="53">
        <f>SUM(R576:R576)*M575</f>
        <v>0.2</v>
      </c>
      <c r="W576" s="53">
        <f t="shared" si="391"/>
        <v>0.2</v>
      </c>
      <c r="X576" s="305"/>
      <c r="Y576" s="305"/>
      <c r="Z576" s="305"/>
      <c r="AA576" s="305"/>
      <c r="AB576" s="305"/>
      <c r="AC576" s="79"/>
      <c r="AD576" s="315"/>
      <c r="AE576" s="71"/>
      <c r="AF576" s="313"/>
      <c r="AG576" s="288"/>
      <c r="AH576" s="293"/>
      <c r="AI576" s="95"/>
      <c r="AJ576" s="314"/>
    </row>
    <row r="577" spans="1:36" ht="24.95" customHeight="1" x14ac:dyDescent="0.2">
      <c r="A577" s="272"/>
      <c r="B577" s="273"/>
      <c r="C577" s="274"/>
      <c r="D577" s="275"/>
      <c r="E577" s="276"/>
      <c r="F577" s="289"/>
      <c r="G577" s="310" t="s">
        <v>711</v>
      </c>
      <c r="H577" s="311">
        <v>87</v>
      </c>
      <c r="I577" s="273" t="s">
        <v>707</v>
      </c>
      <c r="J577" s="273" t="s">
        <v>676</v>
      </c>
      <c r="K577" s="301">
        <f>AA577</f>
        <v>1</v>
      </c>
      <c r="L577" s="299" t="s">
        <v>712</v>
      </c>
      <c r="M577" s="300">
        <v>0.4</v>
      </c>
      <c r="N577" s="48" t="s">
        <v>41</v>
      </c>
      <c r="O577" s="49">
        <v>0</v>
      </c>
      <c r="P577" s="49">
        <v>0.3</v>
      </c>
      <c r="Q577" s="49">
        <v>0.65</v>
      </c>
      <c r="R577" s="49">
        <v>1</v>
      </c>
      <c r="S577" s="50">
        <f>SUM(O577:O577)*M577</f>
        <v>0</v>
      </c>
      <c r="T577" s="50">
        <f>SUM(P577:P577)*M577</f>
        <v>0.12</v>
      </c>
      <c r="U577" s="50">
        <f t="shared" si="409"/>
        <v>0.26</v>
      </c>
      <c r="V577" s="50">
        <f>SUM(R577:R577)*M577</f>
        <v>0.4</v>
      </c>
      <c r="W577" s="50">
        <f t="shared" si="391"/>
        <v>0.4</v>
      </c>
      <c r="X577" s="305">
        <f>+S578+S580+S582</f>
        <v>0.09</v>
      </c>
      <c r="Y577" s="305">
        <f>+T578+T580+T582</f>
        <v>0.3</v>
      </c>
      <c r="Z577" s="305">
        <f>+U578+U580+U582</f>
        <v>0.65</v>
      </c>
      <c r="AA577" s="305">
        <f>+V578+V580+V582</f>
        <v>1</v>
      </c>
      <c r="AB577" s="305">
        <f>MAX(X577:AA582)</f>
        <v>1</v>
      </c>
      <c r="AC577" s="79" t="s">
        <v>686</v>
      </c>
      <c r="AD577" s="315" t="s">
        <v>687</v>
      </c>
      <c r="AE577" s="71" t="str">
        <f t="shared" ref="AE577" si="424">+IF(Q578&gt;Q577,"SUPERADA",IF(Q578=Q577,"EQUILIBRADA",IF(Q578&lt;Q577,"PARA MEJORAR")))</f>
        <v>EQUILIBRADA</v>
      </c>
      <c r="AF577" s="313" t="str">
        <f>IF(COUNTIF(AE577:AE582,"PARA MEJORAR")&gt;1,"PARA MEJORAR","BIEN")</f>
        <v>BIEN</v>
      </c>
      <c r="AG577" s="288"/>
      <c r="AH577" s="293"/>
      <c r="AI577" s="95"/>
      <c r="AJ577" s="314"/>
    </row>
    <row r="578" spans="1:36" ht="24.95" customHeight="1" x14ac:dyDescent="0.2">
      <c r="A578" s="272"/>
      <c r="B578" s="273"/>
      <c r="C578" s="274"/>
      <c r="D578" s="275"/>
      <c r="E578" s="276"/>
      <c r="F578" s="289"/>
      <c r="G578" s="310"/>
      <c r="H578" s="311"/>
      <c r="I578" s="273"/>
      <c r="J578" s="273"/>
      <c r="K578" s="301"/>
      <c r="L578" s="299"/>
      <c r="M578" s="300"/>
      <c r="N578" s="51" t="s">
        <v>45</v>
      </c>
      <c r="O578" s="52">
        <v>0.15</v>
      </c>
      <c r="P578" s="52">
        <v>0.3</v>
      </c>
      <c r="Q578" s="52">
        <v>0.65</v>
      </c>
      <c r="R578" s="52">
        <v>1</v>
      </c>
      <c r="S578" s="53">
        <f>SUM(O578:O578)*M577</f>
        <v>0.06</v>
      </c>
      <c r="T578" s="53">
        <f>SUM(P578:P578)*M577</f>
        <v>0.12</v>
      </c>
      <c r="U578" s="53">
        <f t="shared" si="411"/>
        <v>0.26</v>
      </c>
      <c r="V578" s="53">
        <f>SUM(R578:R578)*M577</f>
        <v>0.4</v>
      </c>
      <c r="W578" s="53">
        <f t="shared" si="391"/>
        <v>0.4</v>
      </c>
      <c r="X578" s="305"/>
      <c r="Y578" s="305"/>
      <c r="Z578" s="305"/>
      <c r="AA578" s="305"/>
      <c r="AB578" s="305"/>
      <c r="AC578" s="79"/>
      <c r="AD578" s="315"/>
      <c r="AE578" s="71"/>
      <c r="AF578" s="313"/>
      <c r="AG578" s="288"/>
      <c r="AH578" s="293"/>
      <c r="AI578" s="95"/>
      <c r="AJ578" s="314"/>
    </row>
    <row r="579" spans="1:36" ht="24.95" customHeight="1" x14ac:dyDescent="0.2">
      <c r="A579" s="272"/>
      <c r="B579" s="273"/>
      <c r="C579" s="274"/>
      <c r="D579" s="275"/>
      <c r="E579" s="276"/>
      <c r="F579" s="289"/>
      <c r="G579" s="310"/>
      <c r="H579" s="311"/>
      <c r="I579" s="273"/>
      <c r="J579" s="273"/>
      <c r="K579" s="301"/>
      <c r="L579" s="299" t="s">
        <v>713</v>
      </c>
      <c r="M579" s="300">
        <v>0.4</v>
      </c>
      <c r="N579" s="48" t="s">
        <v>41</v>
      </c>
      <c r="O579" s="49">
        <v>0</v>
      </c>
      <c r="P579" s="49">
        <v>0.3</v>
      </c>
      <c r="Q579" s="49">
        <v>0.65</v>
      </c>
      <c r="R579" s="49">
        <v>1</v>
      </c>
      <c r="S579" s="50">
        <f>SUM(O579:O579)*M579</f>
        <v>0</v>
      </c>
      <c r="T579" s="50">
        <f>SUM(P579:P579)*M579</f>
        <v>0.12</v>
      </c>
      <c r="U579" s="50">
        <f t="shared" si="409"/>
        <v>0.26</v>
      </c>
      <c r="V579" s="50">
        <f>SUM(R579:R579)*M579</f>
        <v>0.4</v>
      </c>
      <c r="W579" s="50">
        <f t="shared" si="391"/>
        <v>0.4</v>
      </c>
      <c r="X579" s="305"/>
      <c r="Y579" s="305"/>
      <c r="Z579" s="305"/>
      <c r="AA579" s="305"/>
      <c r="AB579" s="305"/>
      <c r="AC579" s="79"/>
      <c r="AD579" s="315"/>
      <c r="AE579" s="71" t="str">
        <f t="shared" ref="AE579" si="425">+IF(Q580&gt;Q579,"SUPERADA",IF(Q580=Q579,"EQUILIBRADA",IF(Q580&lt;Q579,"PARA MEJORAR")))</f>
        <v>EQUILIBRADA</v>
      </c>
      <c r="AF579" s="313"/>
      <c r="AG579" s="288"/>
      <c r="AH579" s="293"/>
      <c r="AI579" s="95"/>
      <c r="AJ579" s="314"/>
    </row>
    <row r="580" spans="1:36" ht="24.95" customHeight="1" x14ac:dyDescent="0.2">
      <c r="A580" s="272"/>
      <c r="B580" s="273"/>
      <c r="C580" s="274"/>
      <c r="D580" s="275"/>
      <c r="E580" s="276"/>
      <c r="F580" s="289"/>
      <c r="G580" s="310"/>
      <c r="H580" s="311"/>
      <c r="I580" s="273"/>
      <c r="J580" s="273"/>
      <c r="K580" s="301"/>
      <c r="L580" s="299"/>
      <c r="M580" s="300"/>
      <c r="N580" s="51" t="s">
        <v>45</v>
      </c>
      <c r="O580" s="52">
        <v>0</v>
      </c>
      <c r="P580" s="52">
        <v>0.3</v>
      </c>
      <c r="Q580" s="52">
        <v>0.65</v>
      </c>
      <c r="R580" s="52">
        <v>1</v>
      </c>
      <c r="S580" s="53">
        <f>SUM(O580:O580)*M579</f>
        <v>0</v>
      </c>
      <c r="T580" s="53">
        <f>SUM(P580:P580)*M579</f>
        <v>0.12</v>
      </c>
      <c r="U580" s="53">
        <f t="shared" si="411"/>
        <v>0.26</v>
      </c>
      <c r="V580" s="53">
        <f>SUM(R580:R580)*M579</f>
        <v>0.4</v>
      </c>
      <c r="W580" s="53">
        <f t="shared" si="391"/>
        <v>0.4</v>
      </c>
      <c r="X580" s="305"/>
      <c r="Y580" s="305"/>
      <c r="Z580" s="305"/>
      <c r="AA580" s="305"/>
      <c r="AB580" s="305"/>
      <c r="AC580" s="79"/>
      <c r="AD580" s="315"/>
      <c r="AE580" s="71"/>
      <c r="AF580" s="313"/>
      <c r="AG580" s="288"/>
      <c r="AH580" s="293"/>
      <c r="AI580" s="95"/>
      <c r="AJ580" s="314"/>
    </row>
    <row r="581" spans="1:36" ht="24.95" customHeight="1" x14ac:dyDescent="0.2">
      <c r="A581" s="272"/>
      <c r="B581" s="273"/>
      <c r="C581" s="274"/>
      <c r="D581" s="275"/>
      <c r="E581" s="276"/>
      <c r="F581" s="289"/>
      <c r="G581" s="310"/>
      <c r="H581" s="311"/>
      <c r="I581" s="273"/>
      <c r="J581" s="273"/>
      <c r="K581" s="301"/>
      <c r="L581" s="299" t="s">
        <v>714</v>
      </c>
      <c r="M581" s="300">
        <v>0.2</v>
      </c>
      <c r="N581" s="48" t="s">
        <v>41</v>
      </c>
      <c r="O581" s="49">
        <v>0</v>
      </c>
      <c r="P581" s="49">
        <v>0.3</v>
      </c>
      <c r="Q581" s="49">
        <v>0.65</v>
      </c>
      <c r="R581" s="49">
        <v>1</v>
      </c>
      <c r="S581" s="50">
        <f>SUM(O581:O581)*M581</f>
        <v>0</v>
      </c>
      <c r="T581" s="50">
        <f>SUM(P581:P581)*M581</f>
        <v>0.06</v>
      </c>
      <c r="U581" s="50">
        <f t="shared" si="409"/>
        <v>0.13</v>
      </c>
      <c r="V581" s="50">
        <f>SUM(R581:R581)*M581</f>
        <v>0.2</v>
      </c>
      <c r="W581" s="50">
        <f t="shared" ref="W581:W644" si="426">MAX(S581:V581)</f>
        <v>0.2</v>
      </c>
      <c r="X581" s="305"/>
      <c r="Y581" s="305"/>
      <c r="Z581" s="305"/>
      <c r="AA581" s="305"/>
      <c r="AB581" s="305"/>
      <c r="AC581" s="79"/>
      <c r="AD581" s="315"/>
      <c r="AE581" s="71" t="str">
        <f t="shared" ref="AE581" si="427">+IF(Q582&gt;Q581,"SUPERADA",IF(Q582=Q581,"EQUILIBRADA",IF(Q582&lt;Q581,"PARA MEJORAR")))</f>
        <v>EQUILIBRADA</v>
      </c>
      <c r="AF581" s="313"/>
      <c r="AG581" s="288"/>
      <c r="AH581" s="293"/>
      <c r="AI581" s="95"/>
      <c r="AJ581" s="314"/>
    </row>
    <row r="582" spans="1:36" ht="24.95" customHeight="1" x14ac:dyDescent="0.2">
      <c r="A582" s="272"/>
      <c r="B582" s="273"/>
      <c r="C582" s="274"/>
      <c r="D582" s="275"/>
      <c r="E582" s="276"/>
      <c r="F582" s="289"/>
      <c r="G582" s="310"/>
      <c r="H582" s="311"/>
      <c r="I582" s="273"/>
      <c r="J582" s="273"/>
      <c r="K582" s="301"/>
      <c r="L582" s="299"/>
      <c r="M582" s="300"/>
      <c r="N582" s="51" t="s">
        <v>45</v>
      </c>
      <c r="O582" s="52">
        <v>0.15</v>
      </c>
      <c r="P582" s="52">
        <v>0.3</v>
      </c>
      <c r="Q582" s="52">
        <v>0.65</v>
      </c>
      <c r="R582" s="52">
        <v>1</v>
      </c>
      <c r="S582" s="53">
        <f>SUM(O582:O582)*M581</f>
        <v>0.03</v>
      </c>
      <c r="T582" s="53">
        <f>SUM(P582:P582)*M581</f>
        <v>0.06</v>
      </c>
      <c r="U582" s="53">
        <f t="shared" si="411"/>
        <v>0.13</v>
      </c>
      <c r="V582" s="53">
        <f>SUM(R582:R582)*M581</f>
        <v>0.2</v>
      </c>
      <c r="W582" s="53">
        <f t="shared" si="426"/>
        <v>0.2</v>
      </c>
      <c r="X582" s="305"/>
      <c r="Y582" s="305"/>
      <c r="Z582" s="305"/>
      <c r="AA582" s="305"/>
      <c r="AB582" s="305"/>
      <c r="AC582" s="79"/>
      <c r="AD582" s="315"/>
      <c r="AE582" s="71"/>
      <c r="AF582" s="313"/>
      <c r="AG582" s="288"/>
      <c r="AH582" s="293"/>
      <c r="AI582" s="95"/>
      <c r="AJ582" s="314"/>
    </row>
    <row r="583" spans="1:36" ht="24.95" customHeight="1" x14ac:dyDescent="0.2">
      <c r="A583" s="272"/>
      <c r="B583" s="273"/>
      <c r="C583" s="274">
        <v>43</v>
      </c>
      <c r="D583" s="275" t="s">
        <v>715</v>
      </c>
      <c r="E583" s="276">
        <v>48</v>
      </c>
      <c r="F583" s="289" t="s">
        <v>716</v>
      </c>
      <c r="G583" s="310" t="s">
        <v>717</v>
      </c>
      <c r="H583" s="311">
        <v>88</v>
      </c>
      <c r="I583" s="273" t="s">
        <v>718</v>
      </c>
      <c r="J583" s="273" t="s">
        <v>676</v>
      </c>
      <c r="K583" s="301">
        <f>AA583</f>
        <v>0.9325</v>
      </c>
      <c r="L583" s="299" t="s">
        <v>719</v>
      </c>
      <c r="M583" s="300">
        <v>0.5</v>
      </c>
      <c r="N583" s="48" t="s">
        <v>41</v>
      </c>
      <c r="O583" s="49">
        <v>0</v>
      </c>
      <c r="P583" s="49">
        <v>0.3</v>
      </c>
      <c r="Q583" s="49">
        <v>0.65</v>
      </c>
      <c r="R583" s="49">
        <v>1</v>
      </c>
      <c r="S583" s="50">
        <f>SUM(O583:O583)*M583</f>
        <v>0</v>
      </c>
      <c r="T583" s="50">
        <f>SUM(P583:P583)*M583</f>
        <v>0.15</v>
      </c>
      <c r="U583" s="50">
        <f t="shared" si="409"/>
        <v>0.32500000000000001</v>
      </c>
      <c r="V583" s="50">
        <f>SUM(R583:R583)*M583</f>
        <v>0.5</v>
      </c>
      <c r="W583" s="50">
        <f t="shared" si="426"/>
        <v>0.5</v>
      </c>
      <c r="X583" s="305">
        <f>+S584+S586+S588+S590</f>
        <v>0.1925</v>
      </c>
      <c r="Y583" s="305">
        <f>+T584+T586+T588+T590</f>
        <v>0.315</v>
      </c>
      <c r="Z583" s="305">
        <f>+U584+U586+U588+U590</f>
        <v>0.62749999999999995</v>
      </c>
      <c r="AA583" s="305">
        <f>+V584+V586+V588+V590</f>
        <v>0.9325</v>
      </c>
      <c r="AB583" s="305">
        <f>MAX(X583:AA590)</f>
        <v>0.9325</v>
      </c>
      <c r="AC583" s="79" t="s">
        <v>678</v>
      </c>
      <c r="AD583" s="315" t="s">
        <v>679</v>
      </c>
      <c r="AE583" s="71" t="str">
        <f t="shared" ref="AE583" si="428">+IF(Q584&gt;Q583,"SUPERADA",IF(Q584=Q583,"EQUILIBRADA",IF(Q584&lt;Q583,"PARA MEJORAR")))</f>
        <v>EQUILIBRADA</v>
      </c>
      <c r="AF583" s="313" t="str">
        <f>IF(COUNTIF(AE583:AE590,"PARA MEJORAR")&gt;1,"PARA MEJORAR","BIEN")</f>
        <v>BIEN</v>
      </c>
      <c r="AG583" s="288" t="str">
        <f>IF(COUNTIF(AF583:AF590,"PARA MEJORAR")&gt;=1,"PARA MEJORAR","BIEN")</f>
        <v>BIEN</v>
      </c>
      <c r="AH583" s="293"/>
      <c r="AI583" s="95"/>
      <c r="AJ583" s="314"/>
    </row>
    <row r="584" spans="1:36" ht="24.95" customHeight="1" x14ac:dyDescent="0.2">
      <c r="A584" s="272"/>
      <c r="B584" s="273"/>
      <c r="C584" s="274"/>
      <c r="D584" s="275"/>
      <c r="E584" s="276"/>
      <c r="F584" s="289"/>
      <c r="G584" s="310"/>
      <c r="H584" s="311"/>
      <c r="I584" s="273"/>
      <c r="J584" s="273"/>
      <c r="K584" s="301"/>
      <c r="L584" s="299"/>
      <c r="M584" s="300"/>
      <c r="N584" s="51" t="s">
        <v>45</v>
      </c>
      <c r="O584" s="52">
        <v>0.25</v>
      </c>
      <c r="P584" s="52">
        <v>0.3</v>
      </c>
      <c r="Q584" s="52">
        <v>0.65</v>
      </c>
      <c r="R584" s="52">
        <v>1</v>
      </c>
      <c r="S584" s="53">
        <f>SUM(O584:O584)*M583</f>
        <v>0.125</v>
      </c>
      <c r="T584" s="53">
        <f>SUM(P584:P584)*M583</f>
        <v>0.15</v>
      </c>
      <c r="U584" s="53">
        <f t="shared" si="411"/>
        <v>0.32500000000000001</v>
      </c>
      <c r="V584" s="53">
        <f>SUM(R584:R584)*M583</f>
        <v>0.5</v>
      </c>
      <c r="W584" s="53">
        <f t="shared" si="426"/>
        <v>0.5</v>
      </c>
      <c r="X584" s="305"/>
      <c r="Y584" s="305"/>
      <c r="Z584" s="305"/>
      <c r="AA584" s="305"/>
      <c r="AB584" s="305"/>
      <c r="AC584" s="79"/>
      <c r="AD584" s="315"/>
      <c r="AE584" s="71"/>
      <c r="AF584" s="313"/>
      <c r="AG584" s="288"/>
      <c r="AH584" s="293"/>
      <c r="AI584" s="95"/>
      <c r="AJ584" s="314"/>
    </row>
    <row r="585" spans="1:36" ht="24.95" customHeight="1" x14ac:dyDescent="0.2">
      <c r="A585" s="272"/>
      <c r="B585" s="273"/>
      <c r="C585" s="274"/>
      <c r="D585" s="275"/>
      <c r="E585" s="276"/>
      <c r="F585" s="289"/>
      <c r="G585" s="310"/>
      <c r="H585" s="311"/>
      <c r="I585" s="273"/>
      <c r="J585" s="273"/>
      <c r="K585" s="301"/>
      <c r="L585" s="299" t="s">
        <v>720</v>
      </c>
      <c r="M585" s="300">
        <v>0.2</v>
      </c>
      <c r="N585" s="48" t="s">
        <v>41</v>
      </c>
      <c r="O585" s="49">
        <v>0</v>
      </c>
      <c r="P585" s="49">
        <v>0.3</v>
      </c>
      <c r="Q585" s="49">
        <v>0.65</v>
      </c>
      <c r="R585" s="49">
        <v>1</v>
      </c>
      <c r="S585" s="50">
        <f>SUM(O585:O585)*M585</f>
        <v>0</v>
      </c>
      <c r="T585" s="50">
        <f>SUM(P585:P585)*M585</f>
        <v>0.06</v>
      </c>
      <c r="U585" s="50">
        <f t="shared" si="409"/>
        <v>0.13</v>
      </c>
      <c r="V585" s="50">
        <f>SUM(R585:R585)*M585</f>
        <v>0.2</v>
      </c>
      <c r="W585" s="50">
        <f t="shared" si="426"/>
        <v>0.2</v>
      </c>
      <c r="X585" s="305"/>
      <c r="Y585" s="305"/>
      <c r="Z585" s="305"/>
      <c r="AA585" s="305"/>
      <c r="AB585" s="305"/>
      <c r="AC585" s="79"/>
      <c r="AD585" s="315"/>
      <c r="AE585" s="71" t="str">
        <f t="shared" ref="AE585" si="429">+IF(Q586&gt;Q585,"SUPERADA",IF(Q586=Q585,"EQUILIBRADA",IF(Q586&lt;Q585,"PARA MEJORAR")))</f>
        <v>EQUILIBRADA</v>
      </c>
      <c r="AF585" s="313"/>
      <c r="AG585" s="288"/>
      <c r="AH585" s="293"/>
      <c r="AI585" s="95"/>
      <c r="AJ585" s="314"/>
    </row>
    <row r="586" spans="1:36" ht="24.95" customHeight="1" x14ac:dyDescent="0.2">
      <c r="A586" s="272"/>
      <c r="B586" s="273"/>
      <c r="C586" s="274"/>
      <c r="D586" s="275"/>
      <c r="E586" s="276"/>
      <c r="F586" s="289"/>
      <c r="G586" s="310"/>
      <c r="H586" s="311"/>
      <c r="I586" s="273"/>
      <c r="J586" s="273"/>
      <c r="K586" s="301"/>
      <c r="L586" s="299"/>
      <c r="M586" s="300"/>
      <c r="N586" s="51" t="s">
        <v>45</v>
      </c>
      <c r="O586" s="52">
        <v>0.15</v>
      </c>
      <c r="P586" s="52">
        <v>0.3</v>
      </c>
      <c r="Q586" s="52">
        <v>0.65</v>
      </c>
      <c r="R586" s="52">
        <v>1</v>
      </c>
      <c r="S586" s="53">
        <f>SUM(O586:O586)*M585</f>
        <v>0.03</v>
      </c>
      <c r="T586" s="53">
        <f>SUM(P586:P586)*M585</f>
        <v>0.06</v>
      </c>
      <c r="U586" s="53">
        <f t="shared" si="411"/>
        <v>0.13</v>
      </c>
      <c r="V586" s="53">
        <f>SUM(R586:R586)*M585</f>
        <v>0.2</v>
      </c>
      <c r="W586" s="53">
        <f t="shared" si="426"/>
        <v>0.2</v>
      </c>
      <c r="X586" s="305"/>
      <c r="Y586" s="305"/>
      <c r="Z586" s="305"/>
      <c r="AA586" s="305"/>
      <c r="AB586" s="305"/>
      <c r="AC586" s="79"/>
      <c r="AD586" s="315"/>
      <c r="AE586" s="71"/>
      <c r="AF586" s="313"/>
      <c r="AG586" s="288"/>
      <c r="AH586" s="293"/>
      <c r="AI586" s="95"/>
      <c r="AJ586" s="314"/>
    </row>
    <row r="587" spans="1:36" ht="24.95" customHeight="1" x14ac:dyDescent="0.2">
      <c r="A587" s="272"/>
      <c r="B587" s="273"/>
      <c r="C587" s="274"/>
      <c r="D587" s="275"/>
      <c r="E587" s="276"/>
      <c r="F587" s="289"/>
      <c r="G587" s="310"/>
      <c r="H587" s="311"/>
      <c r="I587" s="273"/>
      <c r="J587" s="273"/>
      <c r="K587" s="301"/>
      <c r="L587" s="299" t="s">
        <v>721</v>
      </c>
      <c r="M587" s="300">
        <v>0.15</v>
      </c>
      <c r="N587" s="48" t="s">
        <v>41</v>
      </c>
      <c r="O587" s="49">
        <v>0</v>
      </c>
      <c r="P587" s="49">
        <v>0.3</v>
      </c>
      <c r="Q587" s="49">
        <v>0.65</v>
      </c>
      <c r="R587" s="49">
        <v>1</v>
      </c>
      <c r="S587" s="50">
        <f>SUM(O587:O587)*M587</f>
        <v>0</v>
      </c>
      <c r="T587" s="50">
        <f>SUM(P587:P587)*M587</f>
        <v>4.4999999999999998E-2</v>
      </c>
      <c r="U587" s="50">
        <f t="shared" si="409"/>
        <v>9.7500000000000003E-2</v>
      </c>
      <c r="V587" s="50">
        <f>SUM(R587:R587)*M587</f>
        <v>0.15</v>
      </c>
      <c r="W587" s="50">
        <f t="shared" si="426"/>
        <v>0.15</v>
      </c>
      <c r="X587" s="305"/>
      <c r="Y587" s="305"/>
      <c r="Z587" s="305"/>
      <c r="AA587" s="305"/>
      <c r="AB587" s="305"/>
      <c r="AC587" s="79"/>
      <c r="AD587" s="315"/>
      <c r="AE587" s="71" t="str">
        <f t="shared" ref="AE587" si="430">+IF(Q588&gt;Q587,"SUPERADA",IF(Q588=Q587,"EQUILIBRADA",IF(Q588&lt;Q587,"PARA MEJORAR")))</f>
        <v>EQUILIBRADA</v>
      </c>
      <c r="AF587" s="313"/>
      <c r="AG587" s="288"/>
      <c r="AH587" s="293"/>
      <c r="AI587" s="95"/>
      <c r="AJ587" s="314"/>
    </row>
    <row r="588" spans="1:36" ht="24.95" customHeight="1" x14ac:dyDescent="0.2">
      <c r="A588" s="272"/>
      <c r="B588" s="273"/>
      <c r="C588" s="274"/>
      <c r="D588" s="275"/>
      <c r="E588" s="276"/>
      <c r="F588" s="289"/>
      <c r="G588" s="310"/>
      <c r="H588" s="311"/>
      <c r="I588" s="273"/>
      <c r="J588" s="273"/>
      <c r="K588" s="301"/>
      <c r="L588" s="299"/>
      <c r="M588" s="300"/>
      <c r="N588" s="51" t="s">
        <v>45</v>
      </c>
      <c r="O588" s="52">
        <v>0.15</v>
      </c>
      <c r="P588" s="52">
        <v>0.3</v>
      </c>
      <c r="Q588" s="52">
        <v>0.65</v>
      </c>
      <c r="R588" s="52">
        <v>0.65</v>
      </c>
      <c r="S588" s="53">
        <f>SUM(O588:O588)*M587</f>
        <v>2.2499999999999999E-2</v>
      </c>
      <c r="T588" s="53">
        <f>SUM(P588:P588)*M587</f>
        <v>4.4999999999999998E-2</v>
      </c>
      <c r="U588" s="53">
        <f t="shared" si="411"/>
        <v>9.7500000000000003E-2</v>
      </c>
      <c r="V588" s="53">
        <f>SUM(R588:R588)*M587</f>
        <v>9.7500000000000003E-2</v>
      </c>
      <c r="W588" s="53">
        <f t="shared" si="426"/>
        <v>9.7500000000000003E-2</v>
      </c>
      <c r="X588" s="305"/>
      <c r="Y588" s="305"/>
      <c r="Z588" s="305"/>
      <c r="AA588" s="305"/>
      <c r="AB588" s="305"/>
      <c r="AC588" s="79"/>
      <c r="AD588" s="315"/>
      <c r="AE588" s="71"/>
      <c r="AF588" s="313"/>
      <c r="AG588" s="288"/>
      <c r="AH588" s="293"/>
      <c r="AI588" s="95"/>
      <c r="AJ588" s="314"/>
    </row>
    <row r="589" spans="1:36" ht="24.95" customHeight="1" x14ac:dyDescent="0.2">
      <c r="A589" s="272"/>
      <c r="B589" s="273"/>
      <c r="C589" s="274"/>
      <c r="D589" s="275"/>
      <c r="E589" s="276"/>
      <c r="F589" s="289"/>
      <c r="G589" s="310"/>
      <c r="H589" s="311"/>
      <c r="I589" s="273"/>
      <c r="J589" s="273"/>
      <c r="K589" s="301"/>
      <c r="L589" s="299" t="s">
        <v>722</v>
      </c>
      <c r="M589" s="300">
        <v>0.15</v>
      </c>
      <c r="N589" s="48" t="s">
        <v>41</v>
      </c>
      <c r="O589" s="49">
        <v>0</v>
      </c>
      <c r="P589" s="49">
        <v>0</v>
      </c>
      <c r="Q589" s="49">
        <v>0.5</v>
      </c>
      <c r="R589" s="49">
        <v>1</v>
      </c>
      <c r="S589" s="50">
        <f>SUM(O589:O589)*M589</f>
        <v>0</v>
      </c>
      <c r="T589" s="50">
        <f>SUM(P589:P589)*M589</f>
        <v>0</v>
      </c>
      <c r="U589" s="50">
        <f t="shared" si="409"/>
        <v>7.4999999999999997E-2</v>
      </c>
      <c r="V589" s="50">
        <f>SUM(R589:R589)*M589</f>
        <v>0.15</v>
      </c>
      <c r="W589" s="50">
        <f t="shared" si="426"/>
        <v>0.15</v>
      </c>
      <c r="X589" s="305"/>
      <c r="Y589" s="305"/>
      <c r="Z589" s="305"/>
      <c r="AA589" s="305"/>
      <c r="AB589" s="305"/>
      <c r="AC589" s="79"/>
      <c r="AD589" s="315"/>
      <c r="AE589" s="71" t="str">
        <f t="shared" ref="AE589" si="431">+IF(Q590&gt;Q589,"SUPERADA",IF(Q590=Q589,"EQUILIBRADA",IF(Q590&lt;Q589,"PARA MEJORAR")))</f>
        <v>EQUILIBRADA</v>
      </c>
      <c r="AF589" s="313"/>
      <c r="AG589" s="288"/>
      <c r="AH589" s="293"/>
      <c r="AI589" s="95"/>
      <c r="AJ589" s="314"/>
    </row>
    <row r="590" spans="1:36" ht="24.95" customHeight="1" x14ac:dyDescent="0.2">
      <c r="A590" s="272"/>
      <c r="B590" s="273"/>
      <c r="C590" s="274"/>
      <c r="D590" s="275"/>
      <c r="E590" s="276"/>
      <c r="F590" s="289"/>
      <c r="G590" s="310"/>
      <c r="H590" s="311"/>
      <c r="I590" s="273"/>
      <c r="J590" s="273"/>
      <c r="K590" s="301"/>
      <c r="L590" s="299"/>
      <c r="M590" s="300"/>
      <c r="N590" s="51" t="s">
        <v>45</v>
      </c>
      <c r="O590" s="52">
        <v>0.1</v>
      </c>
      <c r="P590" s="52">
        <v>0.4</v>
      </c>
      <c r="Q590" s="52">
        <v>0.5</v>
      </c>
      <c r="R590" s="52">
        <v>0.9</v>
      </c>
      <c r="S590" s="53">
        <f>SUM(O590:O590)*M589</f>
        <v>1.4999999999999999E-2</v>
      </c>
      <c r="T590" s="53">
        <f>SUM(P590:P590)*M589</f>
        <v>0.06</v>
      </c>
      <c r="U590" s="53">
        <f t="shared" si="411"/>
        <v>7.4999999999999997E-2</v>
      </c>
      <c r="V590" s="53">
        <f>SUM(R590:R590)*M589</f>
        <v>0.13500000000000001</v>
      </c>
      <c r="W590" s="53">
        <f t="shared" si="426"/>
        <v>0.13500000000000001</v>
      </c>
      <c r="X590" s="305"/>
      <c r="Y590" s="305"/>
      <c r="Z590" s="305"/>
      <c r="AA590" s="305"/>
      <c r="AB590" s="305"/>
      <c r="AC590" s="79"/>
      <c r="AD590" s="315"/>
      <c r="AE590" s="71"/>
      <c r="AF590" s="313"/>
      <c r="AG590" s="288"/>
      <c r="AH590" s="293"/>
      <c r="AI590" s="95"/>
      <c r="AJ590" s="314"/>
    </row>
    <row r="591" spans="1:36" ht="24.95" customHeight="1" x14ac:dyDescent="0.2">
      <c r="A591" s="272"/>
      <c r="B591" s="273"/>
      <c r="C591" s="274">
        <v>44</v>
      </c>
      <c r="D591" s="275" t="s">
        <v>723</v>
      </c>
      <c r="E591" s="276">
        <v>49</v>
      </c>
      <c r="F591" s="289" t="s">
        <v>724</v>
      </c>
      <c r="G591" s="310" t="s">
        <v>725</v>
      </c>
      <c r="H591" s="311">
        <v>89</v>
      </c>
      <c r="I591" s="273" t="s">
        <v>726</v>
      </c>
      <c r="J591" s="273" t="s">
        <v>676</v>
      </c>
      <c r="K591" s="301">
        <f>AA591</f>
        <v>0.3</v>
      </c>
      <c r="L591" s="299" t="s">
        <v>727</v>
      </c>
      <c r="M591" s="300">
        <v>0.7</v>
      </c>
      <c r="N591" s="48" t="s">
        <v>41</v>
      </c>
      <c r="O591" s="49">
        <v>0</v>
      </c>
      <c r="P591" s="49">
        <v>0</v>
      </c>
      <c r="Q591" s="49">
        <v>0.5</v>
      </c>
      <c r="R591" s="49">
        <v>1</v>
      </c>
      <c r="S591" s="50">
        <f>SUM(O591:O591)*M591</f>
        <v>0</v>
      </c>
      <c r="T591" s="50">
        <f>SUM(P591:P591)*M591</f>
        <v>0</v>
      </c>
      <c r="U591" s="50">
        <f t="shared" si="409"/>
        <v>0.35</v>
      </c>
      <c r="V591" s="50">
        <f>SUM(R591:R591)*M591</f>
        <v>0.7</v>
      </c>
      <c r="W591" s="50">
        <f t="shared" si="426"/>
        <v>0.7</v>
      </c>
      <c r="X591" s="305">
        <f>+S592+S594</f>
        <v>4.4999999999999998E-2</v>
      </c>
      <c r="Y591" s="305">
        <f>+T592+T594</f>
        <v>0.3</v>
      </c>
      <c r="Z591" s="305">
        <f>+U592+U594</f>
        <v>0.3</v>
      </c>
      <c r="AA591" s="305">
        <f>+V592+V594</f>
        <v>0.3</v>
      </c>
      <c r="AB591" s="305">
        <f>MAX(X591:AA594)</f>
        <v>0.3</v>
      </c>
      <c r="AC591" s="79"/>
      <c r="AD591" s="315" t="s">
        <v>679</v>
      </c>
      <c r="AE591" s="71" t="str">
        <f t="shared" ref="AE591" si="432">+IF(Q592&gt;Q591,"SUPERADA",IF(Q592=Q591,"EQUILIBRADA",IF(Q592&lt;Q591,"PARA MEJORAR")))</f>
        <v>PARA MEJORAR</v>
      </c>
      <c r="AF591" s="313" t="str">
        <f>IF(COUNTIF(AE591:AE594,"PARA MEJORAR")&gt;1,"PARA MEJORAR","BIEN")</f>
        <v>PARA MEJORAR</v>
      </c>
      <c r="AG591" s="288" t="str">
        <f>IF(COUNTIF(AF591:AF598,"PARA MEJORAR")&gt;=1,"PARA MEJORAR","BIEN")</f>
        <v>PARA MEJORAR</v>
      </c>
      <c r="AH591" s="293"/>
      <c r="AI591" s="95"/>
      <c r="AJ591" s="314"/>
    </row>
    <row r="592" spans="1:36" ht="27.75" customHeight="1" x14ac:dyDescent="0.2">
      <c r="A592" s="272"/>
      <c r="B592" s="273"/>
      <c r="C592" s="274"/>
      <c r="D592" s="275"/>
      <c r="E592" s="276"/>
      <c r="F592" s="289"/>
      <c r="G592" s="310"/>
      <c r="H592" s="311"/>
      <c r="I592" s="273"/>
      <c r="J592" s="273"/>
      <c r="K592" s="301"/>
      <c r="L592" s="299"/>
      <c r="M592" s="300"/>
      <c r="N592" s="51" t="s">
        <v>45</v>
      </c>
      <c r="O592" s="52">
        <v>0</v>
      </c>
      <c r="P592" s="52">
        <v>0.3</v>
      </c>
      <c r="Q592" s="52">
        <v>0.3</v>
      </c>
      <c r="R592" s="52">
        <v>0.3</v>
      </c>
      <c r="S592" s="53">
        <f>SUM(O592:O592)*M591</f>
        <v>0</v>
      </c>
      <c r="T592" s="53">
        <f>SUM(P592:P592)*M591</f>
        <v>0.21</v>
      </c>
      <c r="U592" s="53">
        <f t="shared" si="411"/>
        <v>0.21</v>
      </c>
      <c r="V592" s="53">
        <f>SUM(R592:R592)*M591</f>
        <v>0.21</v>
      </c>
      <c r="W592" s="53">
        <f t="shared" si="426"/>
        <v>0.21</v>
      </c>
      <c r="X592" s="305"/>
      <c r="Y592" s="305"/>
      <c r="Z592" s="305"/>
      <c r="AA592" s="305"/>
      <c r="AB592" s="305"/>
      <c r="AC592" s="79"/>
      <c r="AD592" s="315"/>
      <c r="AE592" s="71"/>
      <c r="AF592" s="313"/>
      <c r="AG592" s="288"/>
      <c r="AH592" s="293"/>
      <c r="AI592" s="95"/>
      <c r="AJ592" s="314"/>
    </row>
    <row r="593" spans="1:36" ht="36" customHeight="1" x14ac:dyDescent="0.2">
      <c r="A593" s="272"/>
      <c r="B593" s="273"/>
      <c r="C593" s="274"/>
      <c r="D593" s="275"/>
      <c r="E593" s="276"/>
      <c r="F593" s="289"/>
      <c r="G593" s="310"/>
      <c r="H593" s="311"/>
      <c r="I593" s="273"/>
      <c r="J593" s="273"/>
      <c r="K593" s="301"/>
      <c r="L593" s="299" t="s">
        <v>728</v>
      </c>
      <c r="M593" s="300">
        <v>0.3</v>
      </c>
      <c r="N593" s="48" t="s">
        <v>41</v>
      </c>
      <c r="O593" s="49">
        <v>0</v>
      </c>
      <c r="P593" s="49">
        <v>0</v>
      </c>
      <c r="Q593" s="49">
        <v>0.5</v>
      </c>
      <c r="R593" s="49">
        <v>1</v>
      </c>
      <c r="S593" s="50">
        <f>SUM(O593:O593)*M593</f>
        <v>0</v>
      </c>
      <c r="T593" s="50">
        <f>SUM(P593:P593)*M593</f>
        <v>0</v>
      </c>
      <c r="U593" s="50">
        <f t="shared" si="409"/>
        <v>0.15</v>
      </c>
      <c r="V593" s="50">
        <f>SUM(R593:R593)*M593</f>
        <v>0.3</v>
      </c>
      <c r="W593" s="50">
        <f t="shared" si="426"/>
        <v>0.3</v>
      </c>
      <c r="X593" s="305"/>
      <c r="Y593" s="305"/>
      <c r="Z593" s="305"/>
      <c r="AA593" s="305"/>
      <c r="AB593" s="305"/>
      <c r="AC593" s="79"/>
      <c r="AD593" s="315"/>
      <c r="AE593" s="71" t="str">
        <f t="shared" ref="AE593" si="433">+IF(Q594&gt;Q593,"SUPERADA",IF(Q594=Q593,"EQUILIBRADA",IF(Q594&lt;Q593,"PARA MEJORAR")))</f>
        <v>PARA MEJORAR</v>
      </c>
      <c r="AF593" s="313"/>
      <c r="AG593" s="288"/>
      <c r="AH593" s="293"/>
      <c r="AI593" s="95"/>
      <c r="AJ593" s="314"/>
    </row>
    <row r="594" spans="1:36" ht="37.5" customHeight="1" x14ac:dyDescent="0.2">
      <c r="A594" s="272"/>
      <c r="B594" s="273"/>
      <c r="C594" s="274"/>
      <c r="D594" s="275"/>
      <c r="E594" s="276"/>
      <c r="F594" s="289"/>
      <c r="G594" s="310"/>
      <c r="H594" s="311"/>
      <c r="I594" s="273"/>
      <c r="J594" s="273"/>
      <c r="K594" s="301"/>
      <c r="L594" s="299"/>
      <c r="M594" s="300"/>
      <c r="N594" s="51" t="s">
        <v>45</v>
      </c>
      <c r="O594" s="52">
        <v>0.15</v>
      </c>
      <c r="P594" s="52">
        <v>0.3</v>
      </c>
      <c r="Q594" s="52">
        <v>0.3</v>
      </c>
      <c r="R594" s="52">
        <v>0.3</v>
      </c>
      <c r="S594" s="53">
        <f>SUM(O594:O594)*M593</f>
        <v>4.4999999999999998E-2</v>
      </c>
      <c r="T594" s="53">
        <f>SUM(P594:P594)*M593</f>
        <v>0.09</v>
      </c>
      <c r="U594" s="53">
        <f t="shared" si="411"/>
        <v>0.09</v>
      </c>
      <c r="V594" s="53">
        <f>SUM(R594:R594)*M593</f>
        <v>0.09</v>
      </c>
      <c r="W594" s="53">
        <f t="shared" si="426"/>
        <v>0.09</v>
      </c>
      <c r="X594" s="305"/>
      <c r="Y594" s="305"/>
      <c r="Z594" s="305"/>
      <c r="AA594" s="305"/>
      <c r="AB594" s="305"/>
      <c r="AC594" s="79"/>
      <c r="AD594" s="315"/>
      <c r="AE594" s="71"/>
      <c r="AF594" s="313"/>
      <c r="AG594" s="288"/>
      <c r="AH594" s="293"/>
      <c r="AI594" s="95"/>
      <c r="AJ594" s="314"/>
    </row>
    <row r="595" spans="1:36" ht="24.95" customHeight="1" x14ac:dyDescent="0.2">
      <c r="A595" s="272"/>
      <c r="B595" s="273"/>
      <c r="C595" s="274"/>
      <c r="D595" s="275"/>
      <c r="E595" s="276"/>
      <c r="F595" s="289"/>
      <c r="G595" s="310" t="s">
        <v>729</v>
      </c>
      <c r="H595" s="311">
        <v>90</v>
      </c>
      <c r="I595" s="273" t="s">
        <v>726</v>
      </c>
      <c r="J595" s="273" t="s">
        <v>676</v>
      </c>
      <c r="K595" s="301">
        <f>AA595</f>
        <v>0.5</v>
      </c>
      <c r="L595" s="299" t="s">
        <v>730</v>
      </c>
      <c r="M595" s="300">
        <v>0.7</v>
      </c>
      <c r="N595" s="48" t="s">
        <v>41</v>
      </c>
      <c r="O595" s="49">
        <v>0</v>
      </c>
      <c r="P595" s="49">
        <v>0</v>
      </c>
      <c r="Q595" s="49">
        <v>0.5</v>
      </c>
      <c r="R595" s="49">
        <v>1</v>
      </c>
      <c r="S595" s="50">
        <f>SUM(O595:O595)*M595</f>
        <v>0</v>
      </c>
      <c r="T595" s="50">
        <f>SUM(P595:P595)*M595</f>
        <v>0</v>
      </c>
      <c r="U595" s="50">
        <f t="shared" si="409"/>
        <v>0.35</v>
      </c>
      <c r="V595" s="50">
        <f>SUM(R595:R595)*M595</f>
        <v>0.7</v>
      </c>
      <c r="W595" s="50">
        <f t="shared" si="426"/>
        <v>0.7</v>
      </c>
      <c r="X595" s="305">
        <f>+S596+S598</f>
        <v>4.4999999999999998E-2</v>
      </c>
      <c r="Y595" s="305">
        <f>+T596+T598</f>
        <v>0.3</v>
      </c>
      <c r="Z595" s="305">
        <f>+U596+U598</f>
        <v>0.5</v>
      </c>
      <c r="AA595" s="305">
        <f>+V596+V598</f>
        <v>0.5</v>
      </c>
      <c r="AB595" s="305">
        <f>MAX(X595:AA598)</f>
        <v>0.5</v>
      </c>
      <c r="AC595" s="79" t="s">
        <v>686</v>
      </c>
      <c r="AD595" s="315" t="s">
        <v>687</v>
      </c>
      <c r="AE595" s="71" t="str">
        <f t="shared" ref="AE595" si="434">+IF(Q596&gt;Q595,"SUPERADA",IF(Q596=Q595,"EQUILIBRADA",IF(Q596&lt;Q595,"PARA MEJORAR")))</f>
        <v>EQUILIBRADA</v>
      </c>
      <c r="AF595" s="313" t="str">
        <f>IF(COUNTIF(AE595:AE598,"PARA MEJORAR")&gt;1,"PARA MEJORAR","BIEN")</f>
        <v>BIEN</v>
      </c>
      <c r="AG595" s="288"/>
      <c r="AH595" s="293"/>
      <c r="AI595" s="95"/>
      <c r="AJ595" s="314"/>
    </row>
    <row r="596" spans="1:36" ht="29.25" customHeight="1" x14ac:dyDescent="0.2">
      <c r="A596" s="272"/>
      <c r="B596" s="273"/>
      <c r="C596" s="274"/>
      <c r="D596" s="275"/>
      <c r="E596" s="276"/>
      <c r="F596" s="289"/>
      <c r="G596" s="310"/>
      <c r="H596" s="311"/>
      <c r="I596" s="273"/>
      <c r="J596" s="273"/>
      <c r="K596" s="301"/>
      <c r="L596" s="299"/>
      <c r="M596" s="300"/>
      <c r="N596" s="51" t="s">
        <v>45</v>
      </c>
      <c r="O596" s="52">
        <v>0</v>
      </c>
      <c r="P596" s="52">
        <v>0.3</v>
      </c>
      <c r="Q596" s="52">
        <v>0.5</v>
      </c>
      <c r="R596" s="52">
        <v>0.5</v>
      </c>
      <c r="S596" s="53">
        <f>SUM(O596:O596)*M595</f>
        <v>0</v>
      </c>
      <c r="T596" s="53">
        <f>SUM(P596:P596)*M595</f>
        <v>0.21</v>
      </c>
      <c r="U596" s="53">
        <f t="shared" si="411"/>
        <v>0.35</v>
      </c>
      <c r="V596" s="53">
        <f>SUM(R596:R596)*M595</f>
        <v>0.35</v>
      </c>
      <c r="W596" s="53">
        <f t="shared" si="426"/>
        <v>0.35</v>
      </c>
      <c r="X596" s="305"/>
      <c r="Y596" s="305"/>
      <c r="Z596" s="305"/>
      <c r="AA596" s="305"/>
      <c r="AB596" s="305"/>
      <c r="AC596" s="79"/>
      <c r="AD596" s="315"/>
      <c r="AE596" s="71"/>
      <c r="AF596" s="313"/>
      <c r="AG596" s="288"/>
      <c r="AH596" s="293"/>
      <c r="AI596" s="95"/>
      <c r="AJ596" s="314"/>
    </row>
    <row r="597" spans="1:36" ht="45" customHeight="1" x14ac:dyDescent="0.2">
      <c r="A597" s="272"/>
      <c r="B597" s="273"/>
      <c r="C597" s="274"/>
      <c r="D597" s="275"/>
      <c r="E597" s="276"/>
      <c r="F597" s="289"/>
      <c r="G597" s="310"/>
      <c r="H597" s="311"/>
      <c r="I597" s="273"/>
      <c r="J597" s="273"/>
      <c r="K597" s="301"/>
      <c r="L597" s="299" t="s">
        <v>731</v>
      </c>
      <c r="M597" s="300">
        <v>0.3</v>
      </c>
      <c r="N597" s="48" t="s">
        <v>41</v>
      </c>
      <c r="O597" s="49">
        <v>0</v>
      </c>
      <c r="P597" s="49">
        <v>0</v>
      </c>
      <c r="Q597" s="49">
        <v>0.5</v>
      </c>
      <c r="R597" s="49">
        <v>1</v>
      </c>
      <c r="S597" s="50">
        <f>SUM(O597:O597)*M597</f>
        <v>0</v>
      </c>
      <c r="T597" s="50">
        <f>SUM(P597:P597)*M597</f>
        <v>0</v>
      </c>
      <c r="U597" s="50">
        <f t="shared" si="409"/>
        <v>0.15</v>
      </c>
      <c r="V597" s="50">
        <f>SUM(R597:R597)*M597</f>
        <v>0.3</v>
      </c>
      <c r="W597" s="50">
        <f t="shared" si="426"/>
        <v>0.3</v>
      </c>
      <c r="X597" s="305"/>
      <c r="Y597" s="305"/>
      <c r="Z597" s="305"/>
      <c r="AA597" s="305"/>
      <c r="AB597" s="305"/>
      <c r="AC597" s="79"/>
      <c r="AD597" s="315"/>
      <c r="AE597" s="71" t="str">
        <f t="shared" ref="AE597" si="435">+IF(Q598&gt;Q597,"SUPERADA",IF(Q598=Q597,"EQUILIBRADA",IF(Q598&lt;Q597,"PARA MEJORAR")))</f>
        <v>EQUILIBRADA</v>
      </c>
      <c r="AF597" s="313"/>
      <c r="AG597" s="288"/>
      <c r="AH597" s="293"/>
      <c r="AI597" s="95"/>
      <c r="AJ597" s="314"/>
    </row>
    <row r="598" spans="1:36" ht="34.5" customHeight="1" x14ac:dyDescent="0.2">
      <c r="A598" s="272"/>
      <c r="B598" s="273"/>
      <c r="C598" s="274"/>
      <c r="D598" s="275"/>
      <c r="E598" s="276"/>
      <c r="F598" s="289"/>
      <c r="G598" s="310"/>
      <c r="H598" s="311"/>
      <c r="I598" s="273"/>
      <c r="J598" s="273"/>
      <c r="K598" s="301"/>
      <c r="L598" s="299"/>
      <c r="M598" s="300"/>
      <c r="N598" s="51" t="s">
        <v>45</v>
      </c>
      <c r="O598" s="52">
        <v>0.15</v>
      </c>
      <c r="P598" s="52">
        <v>0.3</v>
      </c>
      <c r="Q598" s="52">
        <v>0.5</v>
      </c>
      <c r="R598" s="52">
        <v>0.5</v>
      </c>
      <c r="S598" s="53">
        <f>SUM(O598:O598)*M597</f>
        <v>4.4999999999999998E-2</v>
      </c>
      <c r="T598" s="53">
        <f>SUM(P598:P598)*M597</f>
        <v>0.09</v>
      </c>
      <c r="U598" s="53">
        <f t="shared" si="411"/>
        <v>0.15</v>
      </c>
      <c r="V598" s="53">
        <f>SUM(R598:R598)*M597</f>
        <v>0.15</v>
      </c>
      <c r="W598" s="53">
        <f t="shared" si="426"/>
        <v>0.15</v>
      </c>
      <c r="X598" s="305"/>
      <c r="Y598" s="305"/>
      <c r="Z598" s="305"/>
      <c r="AA598" s="305"/>
      <c r="AB598" s="305"/>
      <c r="AC598" s="79"/>
      <c r="AD598" s="315"/>
      <c r="AE598" s="71"/>
      <c r="AF598" s="313"/>
      <c r="AG598" s="288"/>
      <c r="AH598" s="293"/>
      <c r="AI598" s="95"/>
      <c r="AJ598" s="314"/>
    </row>
    <row r="599" spans="1:36" ht="24.95" customHeight="1" x14ac:dyDescent="0.2">
      <c r="A599" s="272"/>
      <c r="B599" s="273"/>
      <c r="C599" s="274">
        <v>45</v>
      </c>
      <c r="D599" s="275" t="s">
        <v>732</v>
      </c>
      <c r="E599" s="276">
        <v>50</v>
      </c>
      <c r="F599" s="289" t="s">
        <v>733</v>
      </c>
      <c r="G599" s="307" t="s">
        <v>734</v>
      </c>
      <c r="H599" s="287">
        <v>91</v>
      </c>
      <c r="I599" s="296" t="s">
        <v>735</v>
      </c>
      <c r="J599" s="296" t="s">
        <v>736</v>
      </c>
      <c r="K599" s="290">
        <f>AA599</f>
        <v>1</v>
      </c>
      <c r="L599" s="283" t="s">
        <v>737</v>
      </c>
      <c r="M599" s="284">
        <v>0.25</v>
      </c>
      <c r="N599" s="48" t="s">
        <v>41</v>
      </c>
      <c r="O599" s="49">
        <v>1</v>
      </c>
      <c r="P599" s="49">
        <v>1</v>
      </c>
      <c r="Q599" s="49">
        <v>1</v>
      </c>
      <c r="R599" s="49">
        <v>1</v>
      </c>
      <c r="S599" s="50">
        <f>SUM(O599:O599)*M599</f>
        <v>0.25</v>
      </c>
      <c r="T599" s="50">
        <f>SUM(P599:P599)*M599</f>
        <v>0.25</v>
      </c>
      <c r="U599" s="50">
        <f t="shared" si="409"/>
        <v>0.25</v>
      </c>
      <c r="V599" s="50">
        <f>SUM(R599:R599)*M599</f>
        <v>0.25</v>
      </c>
      <c r="W599" s="50">
        <f t="shared" si="426"/>
        <v>0.25</v>
      </c>
      <c r="X599" s="322">
        <f>+S600+S602+S604+S606</f>
        <v>0.25</v>
      </c>
      <c r="Y599" s="322">
        <f>+T600+T602+T604+T606</f>
        <v>0.5</v>
      </c>
      <c r="Z599" s="322">
        <f>+U600+U602+U604+U606</f>
        <v>0.75</v>
      </c>
      <c r="AA599" s="322">
        <f>+V600+V602+V604+V606</f>
        <v>1</v>
      </c>
      <c r="AB599" s="322">
        <f>MAX(X599:AA606)</f>
        <v>1</v>
      </c>
      <c r="AC599" s="79" t="s">
        <v>738</v>
      </c>
      <c r="AD599" s="315" t="s">
        <v>739</v>
      </c>
      <c r="AE599" s="71" t="str">
        <f t="shared" ref="AE599" si="436">+IF(Q600&gt;Q599,"SUPERADA",IF(Q600=Q599,"EQUILIBRADA",IF(Q600&lt;Q599,"PARA MEJORAR")))</f>
        <v>EQUILIBRADA</v>
      </c>
      <c r="AF599" s="320" t="str">
        <f>IF(COUNTIF(AE599:AE606,"PARA MEJORAR")&gt;1,"PARA MEJORAR","BIEN")</f>
        <v>BIEN</v>
      </c>
      <c r="AG599" s="288" t="str">
        <f>IF(COUNTIF(AF599:AF622,"PARA MEJORAR")&gt;=1,"PARA MEJORAR","BIEN")</f>
        <v>BIEN</v>
      </c>
      <c r="AH599" s="293"/>
      <c r="AI599" s="95"/>
      <c r="AJ599" s="321"/>
    </row>
    <row r="600" spans="1:36" ht="24.95" customHeight="1" x14ac:dyDescent="0.2">
      <c r="A600" s="272"/>
      <c r="B600" s="273"/>
      <c r="C600" s="274"/>
      <c r="D600" s="275"/>
      <c r="E600" s="276"/>
      <c r="F600" s="289"/>
      <c r="G600" s="307"/>
      <c r="H600" s="287"/>
      <c r="I600" s="296"/>
      <c r="J600" s="296"/>
      <c r="K600" s="290"/>
      <c r="L600" s="283"/>
      <c r="M600" s="284"/>
      <c r="N600" s="51" t="s">
        <v>45</v>
      </c>
      <c r="O600" s="52">
        <v>1</v>
      </c>
      <c r="P600" s="52">
        <v>1</v>
      </c>
      <c r="Q600" s="52">
        <v>1</v>
      </c>
      <c r="R600" s="52">
        <v>1</v>
      </c>
      <c r="S600" s="53">
        <f>SUM(O600:O600)*M599</f>
        <v>0.25</v>
      </c>
      <c r="T600" s="53">
        <f>SUM(P600:P600)*M599</f>
        <v>0.25</v>
      </c>
      <c r="U600" s="53">
        <f t="shared" si="411"/>
        <v>0.25</v>
      </c>
      <c r="V600" s="53">
        <f>SUM(R600:R600)*M599</f>
        <v>0.25</v>
      </c>
      <c r="W600" s="53">
        <f t="shared" si="426"/>
        <v>0.25</v>
      </c>
      <c r="X600" s="322"/>
      <c r="Y600" s="322"/>
      <c r="Z600" s="322"/>
      <c r="AA600" s="322"/>
      <c r="AB600" s="322"/>
      <c r="AC600" s="79"/>
      <c r="AD600" s="315"/>
      <c r="AE600" s="71"/>
      <c r="AF600" s="320"/>
      <c r="AG600" s="288"/>
      <c r="AH600" s="293"/>
      <c r="AI600" s="95"/>
      <c r="AJ600" s="321"/>
    </row>
    <row r="601" spans="1:36" ht="24.95" customHeight="1" x14ac:dyDescent="0.2">
      <c r="A601" s="272"/>
      <c r="B601" s="273"/>
      <c r="C601" s="274"/>
      <c r="D601" s="275"/>
      <c r="E601" s="276"/>
      <c r="F601" s="289"/>
      <c r="G601" s="307"/>
      <c r="H601" s="287"/>
      <c r="I601" s="296"/>
      <c r="J601" s="296"/>
      <c r="K601" s="290"/>
      <c r="L601" s="283" t="s">
        <v>740</v>
      </c>
      <c r="M601" s="284">
        <v>0.25</v>
      </c>
      <c r="N601" s="48" t="s">
        <v>41</v>
      </c>
      <c r="O601" s="49">
        <v>0</v>
      </c>
      <c r="P601" s="49">
        <v>1</v>
      </c>
      <c r="Q601" s="49">
        <v>1</v>
      </c>
      <c r="R601" s="49">
        <v>1</v>
      </c>
      <c r="S601" s="50">
        <f>SUM(O601:O601)*M601</f>
        <v>0</v>
      </c>
      <c r="T601" s="50">
        <f>SUM(P601:P601)*M601</f>
        <v>0.25</v>
      </c>
      <c r="U601" s="50">
        <f t="shared" si="409"/>
        <v>0.25</v>
      </c>
      <c r="V601" s="50">
        <f>SUM(R601:R601)*M601</f>
        <v>0.25</v>
      </c>
      <c r="W601" s="50">
        <f t="shared" si="426"/>
        <v>0.25</v>
      </c>
      <c r="X601" s="322"/>
      <c r="Y601" s="322"/>
      <c r="Z601" s="322"/>
      <c r="AA601" s="322"/>
      <c r="AB601" s="322"/>
      <c r="AC601" s="79"/>
      <c r="AD601" s="315"/>
      <c r="AE601" s="71" t="str">
        <f t="shared" ref="AE601" si="437">+IF(Q602&gt;Q601,"SUPERADA",IF(Q602=Q601,"EQUILIBRADA",IF(Q602&lt;Q601,"PARA MEJORAR")))</f>
        <v>EQUILIBRADA</v>
      </c>
      <c r="AF601" s="320"/>
      <c r="AG601" s="288"/>
      <c r="AH601" s="293"/>
      <c r="AI601" s="95"/>
      <c r="AJ601" s="321"/>
    </row>
    <row r="602" spans="1:36" ht="24.95" customHeight="1" x14ac:dyDescent="0.2">
      <c r="A602" s="272"/>
      <c r="B602" s="273"/>
      <c r="C602" s="274"/>
      <c r="D602" s="275"/>
      <c r="E602" s="276"/>
      <c r="F602" s="289"/>
      <c r="G602" s="307"/>
      <c r="H602" s="287"/>
      <c r="I602" s="296"/>
      <c r="J602" s="296"/>
      <c r="K602" s="290"/>
      <c r="L602" s="283"/>
      <c r="M602" s="284"/>
      <c r="N602" s="51" t="s">
        <v>45</v>
      </c>
      <c r="O602" s="52">
        <v>0</v>
      </c>
      <c r="P602" s="52">
        <v>1</v>
      </c>
      <c r="Q602" s="52">
        <v>1</v>
      </c>
      <c r="R602" s="52">
        <v>1</v>
      </c>
      <c r="S602" s="53">
        <f>SUM(O602:O602)*M601</f>
        <v>0</v>
      </c>
      <c r="T602" s="53">
        <f>SUM(P602:P602)*M601</f>
        <v>0.25</v>
      </c>
      <c r="U602" s="53">
        <f t="shared" si="411"/>
        <v>0.25</v>
      </c>
      <c r="V602" s="53">
        <f>SUM(R602:R602)*M601</f>
        <v>0.25</v>
      </c>
      <c r="W602" s="53">
        <f t="shared" si="426"/>
        <v>0.25</v>
      </c>
      <c r="X602" s="322"/>
      <c r="Y602" s="322"/>
      <c r="Z602" s="322"/>
      <c r="AA602" s="322"/>
      <c r="AB602" s="322"/>
      <c r="AC602" s="79"/>
      <c r="AD602" s="315"/>
      <c r="AE602" s="71"/>
      <c r="AF602" s="320"/>
      <c r="AG602" s="288"/>
      <c r="AH602" s="293"/>
      <c r="AI602" s="95"/>
      <c r="AJ602" s="321"/>
    </row>
    <row r="603" spans="1:36" ht="24.95" customHeight="1" x14ac:dyDescent="0.2">
      <c r="A603" s="272"/>
      <c r="B603" s="273"/>
      <c r="C603" s="274"/>
      <c r="D603" s="275"/>
      <c r="E603" s="276"/>
      <c r="F603" s="289"/>
      <c r="G603" s="307"/>
      <c r="H603" s="287"/>
      <c r="I603" s="296"/>
      <c r="J603" s="296"/>
      <c r="K603" s="290"/>
      <c r="L603" s="283" t="s">
        <v>741</v>
      </c>
      <c r="M603" s="284">
        <v>0.25</v>
      </c>
      <c r="N603" s="48" t="s">
        <v>41</v>
      </c>
      <c r="O603" s="49">
        <v>0</v>
      </c>
      <c r="P603" s="49">
        <v>0</v>
      </c>
      <c r="Q603" s="49">
        <v>1</v>
      </c>
      <c r="R603" s="49">
        <v>1</v>
      </c>
      <c r="S603" s="50">
        <f>SUM(O603:O603)*M603</f>
        <v>0</v>
      </c>
      <c r="T603" s="50">
        <f>SUM(P603:P603)*M603</f>
        <v>0</v>
      </c>
      <c r="U603" s="50">
        <f t="shared" si="409"/>
        <v>0.25</v>
      </c>
      <c r="V603" s="50">
        <f>SUM(R603:R603)*M603</f>
        <v>0.25</v>
      </c>
      <c r="W603" s="50">
        <f t="shared" si="426"/>
        <v>0.25</v>
      </c>
      <c r="X603" s="322"/>
      <c r="Y603" s="322"/>
      <c r="Z603" s="322"/>
      <c r="AA603" s="322"/>
      <c r="AB603" s="322"/>
      <c r="AC603" s="79"/>
      <c r="AD603" s="315"/>
      <c r="AE603" s="71" t="str">
        <f t="shared" ref="AE603" si="438">+IF(Q604&gt;Q603,"SUPERADA",IF(Q604=Q603,"EQUILIBRADA",IF(Q604&lt;Q603,"PARA MEJORAR")))</f>
        <v>EQUILIBRADA</v>
      </c>
      <c r="AF603" s="320"/>
      <c r="AG603" s="288"/>
      <c r="AH603" s="293"/>
      <c r="AI603" s="95"/>
      <c r="AJ603" s="321"/>
    </row>
    <row r="604" spans="1:36" ht="24.95" customHeight="1" x14ac:dyDescent="0.2">
      <c r="A604" s="272"/>
      <c r="B604" s="273"/>
      <c r="C604" s="274"/>
      <c r="D604" s="275"/>
      <c r="E604" s="276"/>
      <c r="F604" s="289"/>
      <c r="G604" s="307"/>
      <c r="H604" s="287"/>
      <c r="I604" s="296"/>
      <c r="J604" s="296"/>
      <c r="K604" s="290"/>
      <c r="L604" s="283"/>
      <c r="M604" s="284"/>
      <c r="N604" s="51" t="s">
        <v>45</v>
      </c>
      <c r="O604" s="52">
        <v>0</v>
      </c>
      <c r="P604" s="52">
        <v>0</v>
      </c>
      <c r="Q604" s="52">
        <v>1</v>
      </c>
      <c r="R604" s="52">
        <v>1</v>
      </c>
      <c r="S604" s="53">
        <f>SUM(O604:O604)*M603</f>
        <v>0</v>
      </c>
      <c r="T604" s="53">
        <f>SUM(P604:P604)*M603</f>
        <v>0</v>
      </c>
      <c r="U604" s="53">
        <f t="shared" si="411"/>
        <v>0.25</v>
      </c>
      <c r="V604" s="53">
        <f>SUM(R604:R604)*M603</f>
        <v>0.25</v>
      </c>
      <c r="W604" s="53">
        <f t="shared" si="426"/>
        <v>0.25</v>
      </c>
      <c r="X604" s="322"/>
      <c r="Y604" s="322"/>
      <c r="Z604" s="322"/>
      <c r="AA604" s="322"/>
      <c r="AB604" s="322"/>
      <c r="AC604" s="79"/>
      <c r="AD604" s="315"/>
      <c r="AE604" s="71"/>
      <c r="AF604" s="320"/>
      <c r="AG604" s="288"/>
      <c r="AH604" s="293"/>
      <c r="AI604" s="95"/>
      <c r="AJ604" s="321"/>
    </row>
    <row r="605" spans="1:36" ht="24.95" customHeight="1" x14ac:dyDescent="0.2">
      <c r="A605" s="272"/>
      <c r="B605" s="273"/>
      <c r="C605" s="274"/>
      <c r="D605" s="275"/>
      <c r="E605" s="276"/>
      <c r="F605" s="289"/>
      <c r="G605" s="307"/>
      <c r="H605" s="287"/>
      <c r="I605" s="296"/>
      <c r="J605" s="296"/>
      <c r="K605" s="290"/>
      <c r="L605" s="283" t="s">
        <v>742</v>
      </c>
      <c r="M605" s="284">
        <v>0.25</v>
      </c>
      <c r="N605" s="48" t="s">
        <v>41</v>
      </c>
      <c r="O605" s="49">
        <v>0</v>
      </c>
      <c r="P605" s="49">
        <v>0</v>
      </c>
      <c r="Q605" s="49">
        <v>0</v>
      </c>
      <c r="R605" s="49">
        <v>1</v>
      </c>
      <c r="S605" s="50">
        <f>SUM(O605:O605)*M605</f>
        <v>0</v>
      </c>
      <c r="T605" s="50">
        <f>SUM(P605:P605)*M605</f>
        <v>0</v>
      </c>
      <c r="U605" s="50">
        <f t="shared" si="409"/>
        <v>0</v>
      </c>
      <c r="V605" s="50">
        <f>SUM(R605:R605)*M605</f>
        <v>0.25</v>
      </c>
      <c r="W605" s="50">
        <f t="shared" si="426"/>
        <v>0.25</v>
      </c>
      <c r="X605" s="322"/>
      <c r="Y605" s="322"/>
      <c r="Z605" s="322"/>
      <c r="AA605" s="322"/>
      <c r="AB605" s="322"/>
      <c r="AC605" s="79"/>
      <c r="AD605" s="315"/>
      <c r="AE605" s="71" t="str">
        <f t="shared" ref="AE605" si="439">+IF(Q606&gt;Q605,"SUPERADA",IF(Q606=Q605,"EQUILIBRADA",IF(Q606&lt;Q605,"PARA MEJORAR")))</f>
        <v>EQUILIBRADA</v>
      </c>
      <c r="AF605" s="320"/>
      <c r="AG605" s="288"/>
      <c r="AH605" s="293"/>
      <c r="AI605" s="95"/>
      <c r="AJ605" s="321"/>
    </row>
    <row r="606" spans="1:36" ht="24.95" customHeight="1" x14ac:dyDescent="0.2">
      <c r="A606" s="272"/>
      <c r="B606" s="273"/>
      <c r="C606" s="274"/>
      <c r="D606" s="275"/>
      <c r="E606" s="276"/>
      <c r="F606" s="289"/>
      <c r="G606" s="307"/>
      <c r="H606" s="287"/>
      <c r="I606" s="296"/>
      <c r="J606" s="296"/>
      <c r="K606" s="290"/>
      <c r="L606" s="283"/>
      <c r="M606" s="284"/>
      <c r="N606" s="51" t="s">
        <v>45</v>
      </c>
      <c r="O606" s="52">
        <v>0</v>
      </c>
      <c r="P606" s="52">
        <v>0</v>
      </c>
      <c r="Q606" s="52">
        <v>0</v>
      </c>
      <c r="R606" s="52">
        <v>1</v>
      </c>
      <c r="S606" s="53">
        <f>SUM(O606:O606)*M605</f>
        <v>0</v>
      </c>
      <c r="T606" s="53">
        <f>SUM(P606:P606)*M605</f>
        <v>0</v>
      </c>
      <c r="U606" s="53">
        <f t="shared" si="411"/>
        <v>0</v>
      </c>
      <c r="V606" s="53">
        <f>SUM(R606:R606)*M605</f>
        <v>0.25</v>
      </c>
      <c r="W606" s="53">
        <f t="shared" si="426"/>
        <v>0.25</v>
      </c>
      <c r="X606" s="322"/>
      <c r="Y606" s="322"/>
      <c r="Z606" s="322"/>
      <c r="AA606" s="322"/>
      <c r="AB606" s="322"/>
      <c r="AC606" s="79"/>
      <c r="AD606" s="315"/>
      <c r="AE606" s="71"/>
      <c r="AF606" s="320"/>
      <c r="AG606" s="288"/>
      <c r="AH606" s="293"/>
      <c r="AI606" s="95"/>
      <c r="AJ606" s="321"/>
    </row>
    <row r="607" spans="1:36" ht="24.95" customHeight="1" x14ac:dyDescent="0.2">
      <c r="A607" s="272"/>
      <c r="B607" s="273"/>
      <c r="C607" s="274"/>
      <c r="D607" s="275"/>
      <c r="E607" s="276"/>
      <c r="F607" s="289"/>
      <c r="G607" s="296" t="s">
        <v>743</v>
      </c>
      <c r="H607" s="287">
        <v>92</v>
      </c>
      <c r="I607" s="296" t="s">
        <v>744</v>
      </c>
      <c r="J607" s="296" t="s">
        <v>745</v>
      </c>
      <c r="K607" s="290">
        <f>AA607</f>
        <v>1</v>
      </c>
      <c r="L607" s="318" t="s">
        <v>746</v>
      </c>
      <c r="M607" s="284">
        <v>0.25</v>
      </c>
      <c r="N607" s="48" t="s">
        <v>41</v>
      </c>
      <c r="O607" s="49">
        <v>1</v>
      </c>
      <c r="P607" s="49">
        <v>1</v>
      </c>
      <c r="Q607" s="49">
        <v>1</v>
      </c>
      <c r="R607" s="49">
        <v>1</v>
      </c>
      <c r="S607" s="50">
        <f>SUM(O607:O607)*M607</f>
        <v>0.25</v>
      </c>
      <c r="T607" s="50">
        <f>SUM(P607:P607)*M607</f>
        <v>0.25</v>
      </c>
      <c r="U607" s="50">
        <f t="shared" si="409"/>
        <v>0.25</v>
      </c>
      <c r="V607" s="50">
        <f>SUM(R607:R607)*M607</f>
        <v>0.25</v>
      </c>
      <c r="W607" s="50">
        <f t="shared" si="426"/>
        <v>0.25</v>
      </c>
      <c r="X607" s="297">
        <f>+S608+S610+S612+S614</f>
        <v>0.25</v>
      </c>
      <c r="Y607" s="297">
        <f>+T608+T610+T612+T614</f>
        <v>0.5</v>
      </c>
      <c r="Z607" s="297">
        <f>+U608+U610+U612+U614</f>
        <v>0.75</v>
      </c>
      <c r="AA607" s="297">
        <f>+V608+V610+V612+V614</f>
        <v>1</v>
      </c>
      <c r="AB607" s="297">
        <f>MAX(X607:AA614)</f>
        <v>1</v>
      </c>
      <c r="AC607" s="79"/>
      <c r="AD607" s="315"/>
      <c r="AE607" s="71" t="str">
        <f t="shared" ref="AE607" si="440">+IF(Q608&gt;Q607,"SUPERADA",IF(Q608=Q607,"EQUILIBRADA",IF(Q608&lt;Q607,"PARA MEJORAR")))</f>
        <v>EQUILIBRADA</v>
      </c>
      <c r="AF607" s="281" t="str">
        <f>IF(COUNTIF(AE607:AE614,"PARA MEJORAR")&gt;1,"PARA MEJORAR","BIEN")</f>
        <v>BIEN</v>
      </c>
      <c r="AG607" s="288"/>
      <c r="AH607" s="293"/>
      <c r="AI607" s="95"/>
      <c r="AJ607" s="295"/>
    </row>
    <row r="608" spans="1:36" ht="24.95" customHeight="1" x14ac:dyDescent="0.2">
      <c r="A608" s="272"/>
      <c r="B608" s="273"/>
      <c r="C608" s="274"/>
      <c r="D608" s="275"/>
      <c r="E608" s="276"/>
      <c r="F608" s="289"/>
      <c r="G608" s="296"/>
      <c r="H608" s="287"/>
      <c r="I608" s="296"/>
      <c r="J608" s="296"/>
      <c r="K608" s="290"/>
      <c r="L608" s="318"/>
      <c r="M608" s="284"/>
      <c r="N608" s="51" t="s">
        <v>45</v>
      </c>
      <c r="O608" s="52">
        <v>1</v>
      </c>
      <c r="P608" s="52">
        <v>1</v>
      </c>
      <c r="Q608" s="52">
        <v>1</v>
      </c>
      <c r="R608" s="52">
        <v>1</v>
      </c>
      <c r="S608" s="53">
        <f>SUM(O608:O608)*M607</f>
        <v>0.25</v>
      </c>
      <c r="T608" s="53">
        <f>SUM(P608:P608)*M607</f>
        <v>0.25</v>
      </c>
      <c r="U608" s="53">
        <f t="shared" si="411"/>
        <v>0.25</v>
      </c>
      <c r="V608" s="53">
        <f>SUM(R608:R608)*M607</f>
        <v>0.25</v>
      </c>
      <c r="W608" s="53">
        <f t="shared" si="426"/>
        <v>0.25</v>
      </c>
      <c r="X608" s="297"/>
      <c r="Y608" s="297"/>
      <c r="Z608" s="297"/>
      <c r="AA608" s="297"/>
      <c r="AB608" s="297"/>
      <c r="AC608" s="79"/>
      <c r="AD608" s="315"/>
      <c r="AE608" s="71"/>
      <c r="AF608" s="281"/>
      <c r="AG608" s="288"/>
      <c r="AH608" s="293"/>
      <c r="AI608" s="95"/>
      <c r="AJ608" s="295"/>
    </row>
    <row r="609" spans="1:36" ht="24.95" customHeight="1" x14ac:dyDescent="0.2">
      <c r="A609" s="272"/>
      <c r="B609" s="273"/>
      <c r="C609" s="274"/>
      <c r="D609" s="275"/>
      <c r="E609" s="276"/>
      <c r="F609" s="289"/>
      <c r="G609" s="296"/>
      <c r="H609" s="287"/>
      <c r="I609" s="296"/>
      <c r="J609" s="296"/>
      <c r="K609" s="290"/>
      <c r="L609" s="318" t="s">
        <v>747</v>
      </c>
      <c r="M609" s="284">
        <v>0.25</v>
      </c>
      <c r="N609" s="48" t="s">
        <v>41</v>
      </c>
      <c r="O609" s="49">
        <v>0</v>
      </c>
      <c r="P609" s="49">
        <v>1</v>
      </c>
      <c r="Q609" s="49">
        <v>1</v>
      </c>
      <c r="R609" s="49">
        <v>1</v>
      </c>
      <c r="S609" s="50">
        <f>SUM(O609:O609)*M609</f>
        <v>0</v>
      </c>
      <c r="T609" s="50">
        <f>SUM(P609:P609)*M609</f>
        <v>0.25</v>
      </c>
      <c r="U609" s="50">
        <f t="shared" si="409"/>
        <v>0.25</v>
      </c>
      <c r="V609" s="50">
        <f>SUM(R609:R609)*M609</f>
        <v>0.25</v>
      </c>
      <c r="W609" s="50">
        <f t="shared" si="426"/>
        <v>0.25</v>
      </c>
      <c r="X609" s="297"/>
      <c r="Y609" s="297"/>
      <c r="Z609" s="297"/>
      <c r="AA609" s="297"/>
      <c r="AB609" s="297"/>
      <c r="AC609" s="79"/>
      <c r="AD609" s="315"/>
      <c r="AE609" s="71" t="str">
        <f t="shared" ref="AE609" si="441">+IF(Q610&gt;Q609,"SUPERADA",IF(Q610=Q609,"EQUILIBRADA",IF(Q610&lt;Q609,"PARA MEJORAR")))</f>
        <v>EQUILIBRADA</v>
      </c>
      <c r="AF609" s="281"/>
      <c r="AG609" s="288"/>
      <c r="AH609" s="293"/>
      <c r="AI609" s="95"/>
      <c r="AJ609" s="295"/>
    </row>
    <row r="610" spans="1:36" ht="24.95" customHeight="1" x14ac:dyDescent="0.2">
      <c r="A610" s="272"/>
      <c r="B610" s="273"/>
      <c r="C610" s="274"/>
      <c r="D610" s="275"/>
      <c r="E610" s="276"/>
      <c r="F610" s="289"/>
      <c r="G610" s="296"/>
      <c r="H610" s="287"/>
      <c r="I610" s="296"/>
      <c r="J610" s="296"/>
      <c r="K610" s="290"/>
      <c r="L610" s="318"/>
      <c r="M610" s="284"/>
      <c r="N610" s="51" t="s">
        <v>45</v>
      </c>
      <c r="O610" s="52">
        <v>0</v>
      </c>
      <c r="P610" s="52">
        <v>1</v>
      </c>
      <c r="Q610" s="52">
        <v>1</v>
      </c>
      <c r="R610" s="52">
        <v>1</v>
      </c>
      <c r="S610" s="53">
        <f>SUM(O610:O610)*M609</f>
        <v>0</v>
      </c>
      <c r="T610" s="53">
        <f>SUM(P610:P610)*M609</f>
        <v>0.25</v>
      </c>
      <c r="U610" s="53">
        <f t="shared" si="411"/>
        <v>0.25</v>
      </c>
      <c r="V610" s="53">
        <f>SUM(R610:R610)*M609</f>
        <v>0.25</v>
      </c>
      <c r="W610" s="53">
        <f t="shared" si="426"/>
        <v>0.25</v>
      </c>
      <c r="X610" s="297"/>
      <c r="Y610" s="297"/>
      <c r="Z610" s="297"/>
      <c r="AA610" s="297"/>
      <c r="AB610" s="297"/>
      <c r="AC610" s="79"/>
      <c r="AD610" s="315"/>
      <c r="AE610" s="71"/>
      <c r="AF610" s="281"/>
      <c r="AG610" s="288"/>
      <c r="AH610" s="293"/>
      <c r="AI610" s="95"/>
      <c r="AJ610" s="295"/>
    </row>
    <row r="611" spans="1:36" ht="24.95" customHeight="1" x14ac:dyDescent="0.2">
      <c r="A611" s="272"/>
      <c r="B611" s="273"/>
      <c r="C611" s="274"/>
      <c r="D611" s="275"/>
      <c r="E611" s="276"/>
      <c r="F611" s="289"/>
      <c r="G611" s="296"/>
      <c r="H611" s="287"/>
      <c r="I611" s="296"/>
      <c r="J611" s="296"/>
      <c r="K611" s="290"/>
      <c r="L611" s="318" t="s">
        <v>748</v>
      </c>
      <c r="M611" s="284">
        <v>0.25</v>
      </c>
      <c r="N611" s="48" t="s">
        <v>41</v>
      </c>
      <c r="O611" s="49">
        <v>0</v>
      </c>
      <c r="P611" s="49">
        <v>0</v>
      </c>
      <c r="Q611" s="49">
        <v>1</v>
      </c>
      <c r="R611" s="49">
        <v>1</v>
      </c>
      <c r="S611" s="50">
        <f>SUM(O611:O611)*M611</f>
        <v>0</v>
      </c>
      <c r="T611" s="50">
        <f>SUM(P611:P611)*M611</f>
        <v>0</v>
      </c>
      <c r="U611" s="50">
        <f t="shared" si="409"/>
        <v>0.25</v>
      </c>
      <c r="V611" s="50">
        <f>SUM(R611:R611)*M611</f>
        <v>0.25</v>
      </c>
      <c r="W611" s="50">
        <f t="shared" si="426"/>
        <v>0.25</v>
      </c>
      <c r="X611" s="297"/>
      <c r="Y611" s="297"/>
      <c r="Z611" s="297"/>
      <c r="AA611" s="297"/>
      <c r="AB611" s="297"/>
      <c r="AC611" s="79"/>
      <c r="AD611" s="315"/>
      <c r="AE611" s="71" t="str">
        <f t="shared" ref="AE611" si="442">+IF(Q612&gt;Q611,"SUPERADA",IF(Q612=Q611,"EQUILIBRADA",IF(Q612&lt;Q611,"PARA MEJORAR")))</f>
        <v>EQUILIBRADA</v>
      </c>
      <c r="AF611" s="281"/>
      <c r="AG611" s="288"/>
      <c r="AH611" s="293"/>
      <c r="AI611" s="95"/>
      <c r="AJ611" s="295"/>
    </row>
    <row r="612" spans="1:36" ht="24.95" customHeight="1" x14ac:dyDescent="0.2">
      <c r="A612" s="272"/>
      <c r="B612" s="273"/>
      <c r="C612" s="274"/>
      <c r="D612" s="275"/>
      <c r="E612" s="276"/>
      <c r="F612" s="289"/>
      <c r="G612" s="296"/>
      <c r="H612" s="287"/>
      <c r="I612" s="296"/>
      <c r="J612" s="296"/>
      <c r="K612" s="290"/>
      <c r="L612" s="318"/>
      <c r="M612" s="284"/>
      <c r="N612" s="51" t="s">
        <v>45</v>
      </c>
      <c r="O612" s="52">
        <v>0</v>
      </c>
      <c r="P612" s="52">
        <v>0</v>
      </c>
      <c r="Q612" s="52">
        <v>1</v>
      </c>
      <c r="R612" s="52">
        <v>1</v>
      </c>
      <c r="S612" s="53">
        <f>SUM(O612:O612)*M611</f>
        <v>0</v>
      </c>
      <c r="T612" s="53">
        <f>SUM(P612:P612)*M611</f>
        <v>0</v>
      </c>
      <c r="U612" s="53">
        <f t="shared" si="411"/>
        <v>0.25</v>
      </c>
      <c r="V612" s="53">
        <f>SUM(R612:R612)*M611</f>
        <v>0.25</v>
      </c>
      <c r="W612" s="53">
        <f t="shared" si="426"/>
        <v>0.25</v>
      </c>
      <c r="X612" s="297"/>
      <c r="Y612" s="297"/>
      <c r="Z612" s="297"/>
      <c r="AA612" s="297"/>
      <c r="AB612" s="297"/>
      <c r="AC612" s="79"/>
      <c r="AD612" s="315"/>
      <c r="AE612" s="71"/>
      <c r="AF612" s="281"/>
      <c r="AG612" s="288"/>
      <c r="AH612" s="293"/>
      <c r="AI612" s="95"/>
      <c r="AJ612" s="295"/>
    </row>
    <row r="613" spans="1:36" ht="24.95" customHeight="1" x14ac:dyDescent="0.2">
      <c r="A613" s="272"/>
      <c r="B613" s="273"/>
      <c r="C613" s="274"/>
      <c r="D613" s="275"/>
      <c r="E613" s="276"/>
      <c r="F613" s="289"/>
      <c r="G613" s="296"/>
      <c r="H613" s="287"/>
      <c r="I613" s="296"/>
      <c r="J613" s="296"/>
      <c r="K613" s="290"/>
      <c r="L613" s="318" t="s">
        <v>749</v>
      </c>
      <c r="M613" s="284">
        <v>0.25</v>
      </c>
      <c r="N613" s="48" t="s">
        <v>41</v>
      </c>
      <c r="O613" s="49">
        <v>0</v>
      </c>
      <c r="P613" s="49">
        <v>0</v>
      </c>
      <c r="Q613" s="49">
        <v>0</v>
      </c>
      <c r="R613" s="49">
        <v>1</v>
      </c>
      <c r="S613" s="50">
        <f>SUM(O613:O613)*M613</f>
        <v>0</v>
      </c>
      <c r="T613" s="50">
        <f>SUM(P613:P613)*M613</f>
        <v>0</v>
      </c>
      <c r="U613" s="50">
        <f t="shared" si="409"/>
        <v>0</v>
      </c>
      <c r="V613" s="50">
        <f>SUM(R613:R613)*M613</f>
        <v>0.25</v>
      </c>
      <c r="W613" s="50">
        <f t="shared" si="426"/>
        <v>0.25</v>
      </c>
      <c r="X613" s="297"/>
      <c r="Y613" s="297"/>
      <c r="Z613" s="297"/>
      <c r="AA613" s="297"/>
      <c r="AB613" s="297"/>
      <c r="AC613" s="79"/>
      <c r="AD613" s="315"/>
      <c r="AE613" s="71" t="str">
        <f t="shared" ref="AE613" si="443">+IF(Q614&gt;Q613,"SUPERADA",IF(Q614=Q613,"EQUILIBRADA",IF(Q614&lt;Q613,"PARA MEJORAR")))</f>
        <v>EQUILIBRADA</v>
      </c>
      <c r="AF613" s="281"/>
      <c r="AG613" s="288"/>
      <c r="AH613" s="293"/>
      <c r="AI613" s="95"/>
      <c r="AJ613" s="295"/>
    </row>
    <row r="614" spans="1:36" ht="24.95" customHeight="1" x14ac:dyDescent="0.2">
      <c r="A614" s="272"/>
      <c r="B614" s="273"/>
      <c r="C614" s="274"/>
      <c r="D614" s="275"/>
      <c r="E614" s="276"/>
      <c r="F614" s="289"/>
      <c r="G614" s="296"/>
      <c r="H614" s="287"/>
      <c r="I614" s="296"/>
      <c r="J614" s="296"/>
      <c r="K614" s="290"/>
      <c r="L614" s="318"/>
      <c r="M614" s="284"/>
      <c r="N614" s="51" t="s">
        <v>45</v>
      </c>
      <c r="O614" s="52">
        <v>0</v>
      </c>
      <c r="P614" s="52">
        <v>0</v>
      </c>
      <c r="Q614" s="52">
        <v>0</v>
      </c>
      <c r="R614" s="52">
        <v>1</v>
      </c>
      <c r="S614" s="53">
        <f>SUM(O614:O614)*M613</f>
        <v>0</v>
      </c>
      <c r="T614" s="53">
        <f>SUM(P614:P614)*M613</f>
        <v>0</v>
      </c>
      <c r="U614" s="53">
        <f t="shared" si="411"/>
        <v>0</v>
      </c>
      <c r="V614" s="53">
        <f>SUM(R614:R614)*M613</f>
        <v>0.25</v>
      </c>
      <c r="W614" s="53">
        <f t="shared" si="426"/>
        <v>0.25</v>
      </c>
      <c r="X614" s="297"/>
      <c r="Y614" s="297"/>
      <c r="Z614" s="297"/>
      <c r="AA614" s="297"/>
      <c r="AB614" s="297"/>
      <c r="AC614" s="79"/>
      <c r="AD614" s="315"/>
      <c r="AE614" s="71"/>
      <c r="AF614" s="281"/>
      <c r="AG614" s="288"/>
      <c r="AH614" s="293"/>
      <c r="AI614" s="95"/>
      <c r="AJ614" s="295"/>
    </row>
    <row r="615" spans="1:36" ht="24.95" customHeight="1" x14ac:dyDescent="0.2">
      <c r="A615" s="272"/>
      <c r="B615" s="273"/>
      <c r="C615" s="274"/>
      <c r="D615" s="275"/>
      <c r="E615" s="276"/>
      <c r="F615" s="289"/>
      <c r="G615" s="325" t="s">
        <v>750</v>
      </c>
      <c r="H615" s="287">
        <v>93</v>
      </c>
      <c r="I615" s="296" t="s">
        <v>751</v>
      </c>
      <c r="J615" s="325" t="s">
        <v>752</v>
      </c>
      <c r="K615" s="290">
        <f>AA615</f>
        <v>1</v>
      </c>
      <c r="L615" s="283" t="s">
        <v>753</v>
      </c>
      <c r="M615" s="284">
        <v>0.25</v>
      </c>
      <c r="N615" s="48" t="s">
        <v>41</v>
      </c>
      <c r="O615" s="49">
        <v>1</v>
      </c>
      <c r="P615" s="49">
        <v>1</v>
      </c>
      <c r="Q615" s="49">
        <v>1</v>
      </c>
      <c r="R615" s="49">
        <v>1</v>
      </c>
      <c r="S615" s="50">
        <f>SUM(O615:O615)*M615</f>
        <v>0.25</v>
      </c>
      <c r="T615" s="50">
        <f>SUM(P615:P615)*M615</f>
        <v>0.25</v>
      </c>
      <c r="U615" s="50">
        <f t="shared" ref="U615:U677" si="444">SUM(Q615:Q615)*M615</f>
        <v>0.25</v>
      </c>
      <c r="V615" s="50">
        <f>SUM(R615:R615)*M615</f>
        <v>0.25</v>
      </c>
      <c r="W615" s="50">
        <f t="shared" si="426"/>
        <v>0.25</v>
      </c>
      <c r="X615" s="285">
        <f>+S616+S618+S620+S622</f>
        <v>0.12</v>
      </c>
      <c r="Y615" s="285">
        <f>+T616+T618+T620+T622</f>
        <v>0.5</v>
      </c>
      <c r="Z615" s="285">
        <f>+U616+U618+U620+U622</f>
        <v>0.75</v>
      </c>
      <c r="AA615" s="285">
        <f>+V616+V618+V620+V622</f>
        <v>1</v>
      </c>
      <c r="AB615" s="285">
        <f>MAX(X615:AA622)</f>
        <v>1</v>
      </c>
      <c r="AC615" s="79"/>
      <c r="AD615" s="315"/>
      <c r="AE615" s="71" t="str">
        <f t="shared" ref="AE615" si="445">+IF(Q616&gt;Q615,"SUPERADA",IF(Q616=Q615,"EQUILIBRADA",IF(Q616&lt;Q615,"PARA MEJORAR")))</f>
        <v>EQUILIBRADA</v>
      </c>
      <c r="AF615" s="323" t="str">
        <f>IF(COUNTIF(AE615:AE622,"PARA MEJORAR")&gt;1,"PARA MEJORAR","BIEN")</f>
        <v>BIEN</v>
      </c>
      <c r="AG615" s="288"/>
      <c r="AH615" s="293"/>
      <c r="AI615" s="95"/>
      <c r="AJ615" s="324"/>
    </row>
    <row r="616" spans="1:36" ht="24.95" customHeight="1" x14ac:dyDescent="0.2">
      <c r="A616" s="272"/>
      <c r="B616" s="273"/>
      <c r="C616" s="274"/>
      <c r="D616" s="275"/>
      <c r="E616" s="276"/>
      <c r="F616" s="289"/>
      <c r="G616" s="325"/>
      <c r="H616" s="287"/>
      <c r="I616" s="296"/>
      <c r="J616" s="325"/>
      <c r="K616" s="290"/>
      <c r="L616" s="283"/>
      <c r="M616" s="284"/>
      <c r="N616" s="51" t="s">
        <v>45</v>
      </c>
      <c r="O616" s="52">
        <v>0.48</v>
      </c>
      <c r="P616" s="52">
        <v>1</v>
      </c>
      <c r="Q616" s="52">
        <v>1</v>
      </c>
      <c r="R616" s="52">
        <v>1</v>
      </c>
      <c r="S616" s="53">
        <f>SUM(O616:O616)*M615</f>
        <v>0.12</v>
      </c>
      <c r="T616" s="53">
        <f>SUM(P616:P616)*M615</f>
        <v>0.25</v>
      </c>
      <c r="U616" s="53">
        <f t="shared" ref="U616:U678" si="446">SUM(Q616:Q616)*M615</f>
        <v>0.25</v>
      </c>
      <c r="V616" s="53">
        <f>SUM(R616:R616)*M615</f>
        <v>0.25</v>
      </c>
      <c r="W616" s="53">
        <f t="shared" si="426"/>
        <v>0.25</v>
      </c>
      <c r="X616" s="285"/>
      <c r="Y616" s="285"/>
      <c r="Z616" s="285"/>
      <c r="AA616" s="285"/>
      <c r="AB616" s="285"/>
      <c r="AC616" s="79"/>
      <c r="AD616" s="315"/>
      <c r="AE616" s="71"/>
      <c r="AF616" s="323"/>
      <c r="AG616" s="288"/>
      <c r="AH616" s="293"/>
      <c r="AI616" s="95"/>
      <c r="AJ616" s="324"/>
    </row>
    <row r="617" spans="1:36" ht="24.95" customHeight="1" x14ac:dyDescent="0.2">
      <c r="A617" s="272"/>
      <c r="B617" s="273"/>
      <c r="C617" s="274"/>
      <c r="D617" s="275"/>
      <c r="E617" s="276"/>
      <c r="F617" s="289"/>
      <c r="G617" s="325"/>
      <c r="H617" s="287"/>
      <c r="I617" s="296"/>
      <c r="J617" s="325"/>
      <c r="K617" s="290"/>
      <c r="L617" s="283" t="s">
        <v>754</v>
      </c>
      <c r="M617" s="284">
        <v>0.25</v>
      </c>
      <c r="N617" s="48" t="s">
        <v>41</v>
      </c>
      <c r="O617" s="49">
        <v>0</v>
      </c>
      <c r="P617" s="49">
        <v>1</v>
      </c>
      <c r="Q617" s="49">
        <v>1</v>
      </c>
      <c r="R617" s="49">
        <v>1</v>
      </c>
      <c r="S617" s="50">
        <f>SUM(O617:O617)*M617</f>
        <v>0</v>
      </c>
      <c r="T617" s="50">
        <f>SUM(P617:P617)*M617</f>
        <v>0.25</v>
      </c>
      <c r="U617" s="50">
        <f t="shared" si="444"/>
        <v>0.25</v>
      </c>
      <c r="V617" s="50">
        <f>SUM(R617:R617)*M617</f>
        <v>0.25</v>
      </c>
      <c r="W617" s="50">
        <f t="shared" si="426"/>
        <v>0.25</v>
      </c>
      <c r="X617" s="285"/>
      <c r="Y617" s="285"/>
      <c r="Z617" s="285"/>
      <c r="AA617" s="285"/>
      <c r="AB617" s="285"/>
      <c r="AC617" s="79"/>
      <c r="AD617" s="315"/>
      <c r="AE617" s="71" t="str">
        <f t="shared" ref="AE617" si="447">+IF(Q618&gt;Q617,"SUPERADA",IF(Q618=Q617,"EQUILIBRADA",IF(Q618&lt;Q617,"PARA MEJORAR")))</f>
        <v>EQUILIBRADA</v>
      </c>
      <c r="AF617" s="323"/>
      <c r="AG617" s="288"/>
      <c r="AH617" s="293"/>
      <c r="AI617" s="95"/>
      <c r="AJ617" s="324"/>
    </row>
    <row r="618" spans="1:36" ht="24.95" customHeight="1" x14ac:dyDescent="0.2">
      <c r="A618" s="272"/>
      <c r="B618" s="273"/>
      <c r="C618" s="274"/>
      <c r="D618" s="275"/>
      <c r="E618" s="276"/>
      <c r="F618" s="289"/>
      <c r="G618" s="325"/>
      <c r="H618" s="287"/>
      <c r="I618" s="296"/>
      <c r="J618" s="325"/>
      <c r="K618" s="290"/>
      <c r="L618" s="283"/>
      <c r="M618" s="284"/>
      <c r="N618" s="51" t="s">
        <v>45</v>
      </c>
      <c r="O618" s="52">
        <v>0</v>
      </c>
      <c r="P618" s="52">
        <v>1</v>
      </c>
      <c r="Q618" s="52">
        <v>1</v>
      </c>
      <c r="R618" s="52">
        <v>1</v>
      </c>
      <c r="S618" s="53">
        <f>SUM(O618:O618)*M617</f>
        <v>0</v>
      </c>
      <c r="T618" s="53">
        <f>SUM(P618:P618)*M617</f>
        <v>0.25</v>
      </c>
      <c r="U618" s="53">
        <f t="shared" si="446"/>
        <v>0.25</v>
      </c>
      <c r="V618" s="53">
        <f>SUM(R618:R618)*M617</f>
        <v>0.25</v>
      </c>
      <c r="W618" s="53">
        <f t="shared" si="426"/>
        <v>0.25</v>
      </c>
      <c r="X618" s="285"/>
      <c r="Y618" s="285"/>
      <c r="Z618" s="285"/>
      <c r="AA618" s="285"/>
      <c r="AB618" s="285"/>
      <c r="AC618" s="79"/>
      <c r="AD618" s="315"/>
      <c r="AE618" s="71"/>
      <c r="AF618" s="323"/>
      <c r="AG618" s="288"/>
      <c r="AH618" s="293"/>
      <c r="AI618" s="95"/>
      <c r="AJ618" s="324"/>
    </row>
    <row r="619" spans="1:36" ht="24.95" customHeight="1" x14ac:dyDescent="0.2">
      <c r="A619" s="272"/>
      <c r="B619" s="273"/>
      <c r="C619" s="274"/>
      <c r="D619" s="275"/>
      <c r="E619" s="276"/>
      <c r="F619" s="289"/>
      <c r="G619" s="325"/>
      <c r="H619" s="287"/>
      <c r="I619" s="296"/>
      <c r="J619" s="325"/>
      <c r="K619" s="290"/>
      <c r="L619" s="283" t="s">
        <v>755</v>
      </c>
      <c r="M619" s="284">
        <v>0.25</v>
      </c>
      <c r="N619" s="48" t="s">
        <v>41</v>
      </c>
      <c r="O619" s="49">
        <v>0</v>
      </c>
      <c r="P619" s="49">
        <v>0</v>
      </c>
      <c r="Q619" s="49">
        <v>1</v>
      </c>
      <c r="R619" s="49">
        <v>1</v>
      </c>
      <c r="S619" s="50">
        <f>SUM(O619:O619)*M619</f>
        <v>0</v>
      </c>
      <c r="T619" s="50">
        <f>SUM(P619:P619)*M619</f>
        <v>0</v>
      </c>
      <c r="U619" s="50">
        <f t="shared" si="444"/>
        <v>0.25</v>
      </c>
      <c r="V619" s="50">
        <f>SUM(R619:R619)*M619</f>
        <v>0.25</v>
      </c>
      <c r="W619" s="50">
        <f t="shared" si="426"/>
        <v>0.25</v>
      </c>
      <c r="X619" s="285"/>
      <c r="Y619" s="285"/>
      <c r="Z619" s="285"/>
      <c r="AA619" s="285"/>
      <c r="AB619" s="285"/>
      <c r="AC619" s="79"/>
      <c r="AD619" s="315"/>
      <c r="AE619" s="71" t="str">
        <f t="shared" ref="AE619" si="448">+IF(Q620&gt;Q619,"SUPERADA",IF(Q620=Q619,"EQUILIBRADA",IF(Q620&lt;Q619,"PARA MEJORAR")))</f>
        <v>EQUILIBRADA</v>
      </c>
      <c r="AF619" s="323"/>
      <c r="AG619" s="288"/>
      <c r="AH619" s="293"/>
      <c r="AI619" s="95"/>
      <c r="AJ619" s="324"/>
    </row>
    <row r="620" spans="1:36" ht="24.95" customHeight="1" x14ac:dyDescent="0.2">
      <c r="A620" s="272"/>
      <c r="B620" s="273"/>
      <c r="C620" s="274"/>
      <c r="D620" s="275"/>
      <c r="E620" s="276"/>
      <c r="F620" s="289"/>
      <c r="G620" s="325"/>
      <c r="H620" s="287"/>
      <c r="I620" s="296"/>
      <c r="J620" s="325"/>
      <c r="K620" s="290"/>
      <c r="L620" s="102"/>
      <c r="M620" s="319"/>
      <c r="N620" s="51" t="s">
        <v>45</v>
      </c>
      <c r="O620" s="52">
        <v>0</v>
      </c>
      <c r="P620" s="52">
        <v>0</v>
      </c>
      <c r="Q620" s="52">
        <v>1</v>
      </c>
      <c r="R620" s="52">
        <v>1</v>
      </c>
      <c r="S620" s="53">
        <f>SUM(O620:O620)*M619</f>
        <v>0</v>
      </c>
      <c r="T620" s="53">
        <f>SUM(P620:P620)*M619</f>
        <v>0</v>
      </c>
      <c r="U620" s="53">
        <f t="shared" si="446"/>
        <v>0.25</v>
      </c>
      <c r="V620" s="53">
        <f>SUM(R620:R620)*M619</f>
        <v>0.25</v>
      </c>
      <c r="W620" s="53">
        <f t="shared" si="426"/>
        <v>0.25</v>
      </c>
      <c r="X620" s="285"/>
      <c r="Y620" s="285"/>
      <c r="Z620" s="285"/>
      <c r="AA620" s="285"/>
      <c r="AB620" s="285"/>
      <c r="AC620" s="79"/>
      <c r="AD620" s="315"/>
      <c r="AE620" s="71"/>
      <c r="AF620" s="323"/>
      <c r="AG620" s="288"/>
      <c r="AH620" s="293"/>
      <c r="AI620" s="95"/>
      <c r="AJ620" s="324"/>
    </row>
    <row r="621" spans="1:36" ht="24.95" customHeight="1" x14ac:dyDescent="0.2">
      <c r="A621" s="272"/>
      <c r="B621" s="273"/>
      <c r="C621" s="274"/>
      <c r="D621" s="275"/>
      <c r="E621" s="276"/>
      <c r="F621" s="289"/>
      <c r="G621" s="325"/>
      <c r="H621" s="287"/>
      <c r="I621" s="296"/>
      <c r="J621" s="325"/>
      <c r="K621" s="290"/>
      <c r="L621" s="283" t="s">
        <v>756</v>
      </c>
      <c r="M621" s="284">
        <v>0.25</v>
      </c>
      <c r="N621" s="48" t="s">
        <v>41</v>
      </c>
      <c r="O621" s="49">
        <v>0</v>
      </c>
      <c r="P621" s="49">
        <v>0</v>
      </c>
      <c r="Q621" s="49">
        <v>0</v>
      </c>
      <c r="R621" s="49">
        <v>1</v>
      </c>
      <c r="S621" s="50">
        <f>SUM(O621:O621)*M621</f>
        <v>0</v>
      </c>
      <c r="T621" s="50">
        <f>SUM(P621:P621)*M621</f>
        <v>0</v>
      </c>
      <c r="U621" s="50">
        <f t="shared" si="444"/>
        <v>0</v>
      </c>
      <c r="V621" s="50">
        <f>SUM(R621:R621)*M621</f>
        <v>0.25</v>
      </c>
      <c r="W621" s="50">
        <f t="shared" si="426"/>
        <v>0.25</v>
      </c>
      <c r="X621" s="285"/>
      <c r="Y621" s="285"/>
      <c r="Z621" s="285"/>
      <c r="AA621" s="285"/>
      <c r="AB621" s="285"/>
      <c r="AC621" s="79"/>
      <c r="AD621" s="315"/>
      <c r="AE621" s="71" t="str">
        <f t="shared" ref="AE621" si="449">+IF(Q622&gt;Q621,"SUPERADA",IF(Q622=Q621,"EQUILIBRADA",IF(Q622&lt;Q621,"PARA MEJORAR")))</f>
        <v>EQUILIBRADA</v>
      </c>
      <c r="AF621" s="323"/>
      <c r="AG621" s="288"/>
      <c r="AH621" s="293"/>
      <c r="AI621" s="95"/>
      <c r="AJ621" s="324"/>
    </row>
    <row r="622" spans="1:36" ht="24.95" customHeight="1" x14ac:dyDescent="0.2">
      <c r="A622" s="272"/>
      <c r="B622" s="273"/>
      <c r="C622" s="274"/>
      <c r="D622" s="275"/>
      <c r="E622" s="276"/>
      <c r="F622" s="289"/>
      <c r="G622" s="325"/>
      <c r="H622" s="287"/>
      <c r="I622" s="296"/>
      <c r="J622" s="325"/>
      <c r="K622" s="290"/>
      <c r="L622" s="102"/>
      <c r="M622" s="319"/>
      <c r="N622" s="51" t="s">
        <v>45</v>
      </c>
      <c r="O622" s="52">
        <v>0</v>
      </c>
      <c r="P622" s="52">
        <v>0</v>
      </c>
      <c r="Q622" s="52">
        <v>0</v>
      </c>
      <c r="R622" s="52">
        <v>1</v>
      </c>
      <c r="S622" s="53">
        <f>SUM(O622:O622)*M621</f>
        <v>0</v>
      </c>
      <c r="T622" s="53">
        <f>SUM(P622:P622)*M621</f>
        <v>0</v>
      </c>
      <c r="U622" s="53">
        <f t="shared" si="446"/>
        <v>0</v>
      </c>
      <c r="V622" s="53">
        <f>SUM(R622:R622)*M621</f>
        <v>0.25</v>
      </c>
      <c r="W622" s="53">
        <f t="shared" si="426"/>
        <v>0.25</v>
      </c>
      <c r="X622" s="285"/>
      <c r="Y622" s="285"/>
      <c r="Z622" s="285"/>
      <c r="AA622" s="285"/>
      <c r="AB622" s="285"/>
      <c r="AC622" s="79"/>
      <c r="AD622" s="315"/>
      <c r="AE622" s="71"/>
      <c r="AF622" s="323"/>
      <c r="AG622" s="288"/>
      <c r="AH622" s="293"/>
      <c r="AI622" s="95"/>
      <c r="AJ622" s="324"/>
    </row>
    <row r="623" spans="1:36" ht="24.95" customHeight="1" x14ac:dyDescent="0.2">
      <c r="A623" s="272"/>
      <c r="B623" s="273"/>
      <c r="C623" s="274">
        <v>46</v>
      </c>
      <c r="D623" s="275" t="s">
        <v>757</v>
      </c>
      <c r="E623" s="276">
        <v>51</v>
      </c>
      <c r="F623" s="289" t="s">
        <v>758</v>
      </c>
      <c r="G623" s="307" t="s">
        <v>759</v>
      </c>
      <c r="H623" s="287">
        <v>94</v>
      </c>
      <c r="I623" s="296" t="s">
        <v>760</v>
      </c>
      <c r="J623" s="296" t="s">
        <v>761</v>
      </c>
      <c r="K623" s="290">
        <f>AA623</f>
        <v>1</v>
      </c>
      <c r="L623" s="283" t="s">
        <v>762</v>
      </c>
      <c r="M623" s="284">
        <v>0.35</v>
      </c>
      <c r="N623" s="48" t="s">
        <v>41</v>
      </c>
      <c r="O623" s="49">
        <v>0</v>
      </c>
      <c r="P623" s="49">
        <v>1</v>
      </c>
      <c r="Q623" s="49">
        <v>1</v>
      </c>
      <c r="R623" s="49">
        <v>1</v>
      </c>
      <c r="S623" s="50">
        <f>SUM(O623:O623)*M623</f>
        <v>0</v>
      </c>
      <c r="T623" s="50">
        <f>SUM(P623:P623)*M623</f>
        <v>0.35</v>
      </c>
      <c r="U623" s="50">
        <f t="shared" si="444"/>
        <v>0.35</v>
      </c>
      <c r="V623" s="50">
        <f>SUM(R623:R623)*M623</f>
        <v>0.35</v>
      </c>
      <c r="W623" s="50">
        <f t="shared" si="426"/>
        <v>0.35</v>
      </c>
      <c r="X623" s="322">
        <f>+S624+S626+S628</f>
        <v>0</v>
      </c>
      <c r="Y623" s="322">
        <f>+T624+T626+T628</f>
        <v>0.35</v>
      </c>
      <c r="Z623" s="322">
        <f>+U624+U626+U628</f>
        <v>0.76</v>
      </c>
      <c r="AA623" s="322">
        <f>+V624+V626+V628</f>
        <v>1</v>
      </c>
      <c r="AB623" s="322">
        <f>MAX(X623:AA628)</f>
        <v>1</v>
      </c>
      <c r="AC623" s="79"/>
      <c r="AD623" s="315"/>
      <c r="AE623" s="71" t="str">
        <f t="shared" ref="AE623" si="450">+IF(Q624&gt;Q623,"SUPERADA",IF(Q624=Q623,"EQUILIBRADA",IF(Q624&lt;Q623,"PARA MEJORAR")))</f>
        <v>EQUILIBRADA</v>
      </c>
      <c r="AF623" s="320" t="str">
        <f>IF(COUNTIF(AE623:AE628,"PARA MEJORAR")&gt;1,"PARA MEJORAR","BIEN")</f>
        <v>BIEN</v>
      </c>
      <c r="AG623" s="288" t="str">
        <f>IF(COUNTIF(AF623:AF628,"PARA MEJORAR")&gt;=1,"PARA MEJORAR","BIEN")</f>
        <v>BIEN</v>
      </c>
      <c r="AH623" s="293"/>
      <c r="AI623" s="95"/>
      <c r="AJ623" s="321"/>
    </row>
    <row r="624" spans="1:36" ht="24.95" customHeight="1" x14ac:dyDescent="0.2">
      <c r="A624" s="272"/>
      <c r="B624" s="273"/>
      <c r="C624" s="274"/>
      <c r="D624" s="275"/>
      <c r="E624" s="276"/>
      <c r="F624" s="289"/>
      <c r="G624" s="307"/>
      <c r="H624" s="287"/>
      <c r="I624" s="296"/>
      <c r="J624" s="296"/>
      <c r="K624" s="290"/>
      <c r="L624" s="283"/>
      <c r="M624" s="284"/>
      <c r="N624" s="51" t="s">
        <v>45</v>
      </c>
      <c r="O624" s="52">
        <v>0</v>
      </c>
      <c r="P624" s="52">
        <v>1</v>
      </c>
      <c r="Q624" s="52">
        <v>1</v>
      </c>
      <c r="R624" s="52">
        <v>1</v>
      </c>
      <c r="S624" s="53">
        <f>SUM(O624:O624)*M623</f>
        <v>0</v>
      </c>
      <c r="T624" s="53">
        <f>SUM(P624:P624)*M623</f>
        <v>0.35</v>
      </c>
      <c r="U624" s="53">
        <f t="shared" si="446"/>
        <v>0.35</v>
      </c>
      <c r="V624" s="53">
        <f>SUM(R624:R624)*M623</f>
        <v>0.35</v>
      </c>
      <c r="W624" s="53">
        <f t="shared" si="426"/>
        <v>0.35</v>
      </c>
      <c r="X624" s="322"/>
      <c r="Y624" s="322"/>
      <c r="Z624" s="322"/>
      <c r="AA624" s="322"/>
      <c r="AB624" s="322"/>
      <c r="AC624" s="79"/>
      <c r="AD624" s="315"/>
      <c r="AE624" s="71"/>
      <c r="AF624" s="320"/>
      <c r="AG624" s="288"/>
      <c r="AH624" s="293"/>
      <c r="AI624" s="95"/>
      <c r="AJ624" s="321"/>
    </row>
    <row r="625" spans="1:36" ht="24.95" customHeight="1" x14ac:dyDescent="0.2">
      <c r="A625" s="272"/>
      <c r="B625" s="273"/>
      <c r="C625" s="274"/>
      <c r="D625" s="275"/>
      <c r="E625" s="276"/>
      <c r="F625" s="289"/>
      <c r="G625" s="307"/>
      <c r="H625" s="287"/>
      <c r="I625" s="296"/>
      <c r="J625" s="296"/>
      <c r="K625" s="290"/>
      <c r="L625" s="283" t="s">
        <v>763</v>
      </c>
      <c r="M625" s="284">
        <v>0.35</v>
      </c>
      <c r="N625" s="48" t="s">
        <v>41</v>
      </c>
      <c r="O625" s="49">
        <v>0</v>
      </c>
      <c r="P625" s="49">
        <v>0</v>
      </c>
      <c r="Q625" s="49">
        <v>1</v>
      </c>
      <c r="R625" s="49">
        <v>1</v>
      </c>
      <c r="S625" s="50">
        <f>SUM(O625:O625)*M625</f>
        <v>0</v>
      </c>
      <c r="T625" s="50">
        <f>SUM(P625:P625)*M625</f>
        <v>0</v>
      </c>
      <c r="U625" s="50">
        <f t="shared" si="444"/>
        <v>0.35</v>
      </c>
      <c r="V625" s="50">
        <f>SUM(R625:R625)*M625</f>
        <v>0.35</v>
      </c>
      <c r="W625" s="50">
        <f t="shared" si="426"/>
        <v>0.35</v>
      </c>
      <c r="X625" s="322"/>
      <c r="Y625" s="322"/>
      <c r="Z625" s="322"/>
      <c r="AA625" s="322"/>
      <c r="AB625" s="322"/>
      <c r="AC625" s="79"/>
      <c r="AD625" s="315"/>
      <c r="AE625" s="71" t="str">
        <f t="shared" ref="AE625" si="451">+IF(Q626&gt;Q625,"SUPERADA",IF(Q626=Q625,"EQUILIBRADA",IF(Q626&lt;Q625,"PARA MEJORAR")))</f>
        <v>EQUILIBRADA</v>
      </c>
      <c r="AF625" s="320"/>
      <c r="AG625" s="288"/>
      <c r="AH625" s="293"/>
      <c r="AI625" s="95"/>
      <c r="AJ625" s="321"/>
    </row>
    <row r="626" spans="1:36" ht="24.95" customHeight="1" x14ac:dyDescent="0.2">
      <c r="A626" s="272"/>
      <c r="B626" s="273"/>
      <c r="C626" s="274"/>
      <c r="D626" s="275"/>
      <c r="E626" s="276"/>
      <c r="F626" s="289"/>
      <c r="G626" s="307"/>
      <c r="H626" s="287"/>
      <c r="I626" s="296"/>
      <c r="J626" s="296"/>
      <c r="K626" s="290"/>
      <c r="L626" s="283"/>
      <c r="M626" s="284"/>
      <c r="N626" s="51" t="s">
        <v>45</v>
      </c>
      <c r="O626" s="52">
        <v>0</v>
      </c>
      <c r="P626" s="52">
        <v>0</v>
      </c>
      <c r="Q626" s="52">
        <v>1</v>
      </c>
      <c r="R626" s="52">
        <v>1</v>
      </c>
      <c r="S626" s="53">
        <f>SUM(O626:O626)*M625</f>
        <v>0</v>
      </c>
      <c r="T626" s="53">
        <f>SUM(P626:P626)*M625</f>
        <v>0</v>
      </c>
      <c r="U626" s="53">
        <f t="shared" si="446"/>
        <v>0.35</v>
      </c>
      <c r="V626" s="53">
        <f>SUM(R626:R626)*M625</f>
        <v>0.35</v>
      </c>
      <c r="W626" s="53">
        <f t="shared" si="426"/>
        <v>0.35</v>
      </c>
      <c r="X626" s="322"/>
      <c r="Y626" s="322"/>
      <c r="Z626" s="322"/>
      <c r="AA626" s="322"/>
      <c r="AB626" s="322"/>
      <c r="AC626" s="79"/>
      <c r="AD626" s="315"/>
      <c r="AE626" s="71"/>
      <c r="AF626" s="320"/>
      <c r="AG626" s="288"/>
      <c r="AH626" s="293"/>
      <c r="AI626" s="95"/>
      <c r="AJ626" s="321"/>
    </row>
    <row r="627" spans="1:36" ht="24.95" customHeight="1" x14ac:dyDescent="0.2">
      <c r="A627" s="272"/>
      <c r="B627" s="273"/>
      <c r="C627" s="274"/>
      <c r="D627" s="275"/>
      <c r="E627" s="276"/>
      <c r="F627" s="289"/>
      <c r="G627" s="307"/>
      <c r="H627" s="287"/>
      <c r="I627" s="296"/>
      <c r="J627" s="296"/>
      <c r="K627" s="290"/>
      <c r="L627" s="283" t="s">
        <v>764</v>
      </c>
      <c r="M627" s="284">
        <v>0.3</v>
      </c>
      <c r="N627" s="48" t="s">
        <v>41</v>
      </c>
      <c r="O627" s="49">
        <v>0</v>
      </c>
      <c r="P627" s="49">
        <v>0</v>
      </c>
      <c r="Q627" s="49">
        <v>0.2</v>
      </c>
      <c r="R627" s="49">
        <v>1</v>
      </c>
      <c r="S627" s="50">
        <f>SUM(O627:O627)*M627</f>
        <v>0</v>
      </c>
      <c r="T627" s="50">
        <f>SUM(P627:P627)*M627</f>
        <v>0</v>
      </c>
      <c r="U627" s="50">
        <f t="shared" si="444"/>
        <v>0.06</v>
      </c>
      <c r="V627" s="50">
        <f>SUM(R627:R627)*M627</f>
        <v>0.3</v>
      </c>
      <c r="W627" s="50">
        <f t="shared" si="426"/>
        <v>0.3</v>
      </c>
      <c r="X627" s="322"/>
      <c r="Y627" s="322"/>
      <c r="Z627" s="322"/>
      <c r="AA627" s="322"/>
      <c r="AB627" s="322"/>
      <c r="AC627" s="79"/>
      <c r="AD627" s="315"/>
      <c r="AE627" s="71" t="str">
        <f t="shared" ref="AE627" si="452">+IF(Q628&gt;Q627,"SUPERADA",IF(Q628=Q627,"EQUILIBRADA",IF(Q628&lt;Q627,"PARA MEJORAR")))</f>
        <v>EQUILIBRADA</v>
      </c>
      <c r="AF627" s="320"/>
      <c r="AG627" s="288"/>
      <c r="AH627" s="293"/>
      <c r="AI627" s="95"/>
      <c r="AJ627" s="321"/>
    </row>
    <row r="628" spans="1:36" ht="24.95" customHeight="1" x14ac:dyDescent="0.2">
      <c r="A628" s="272"/>
      <c r="B628" s="273"/>
      <c r="C628" s="274"/>
      <c r="D628" s="275"/>
      <c r="E628" s="276"/>
      <c r="F628" s="289"/>
      <c r="G628" s="307"/>
      <c r="H628" s="287"/>
      <c r="I628" s="296"/>
      <c r="J628" s="296"/>
      <c r="K628" s="290"/>
      <c r="L628" s="283"/>
      <c r="M628" s="284"/>
      <c r="N628" s="51" t="s">
        <v>45</v>
      </c>
      <c r="O628" s="52">
        <v>0</v>
      </c>
      <c r="P628" s="52">
        <v>0</v>
      </c>
      <c r="Q628" s="52">
        <v>0.2</v>
      </c>
      <c r="R628" s="52">
        <v>1</v>
      </c>
      <c r="S628" s="53">
        <f>SUM(O628:O628)*M627</f>
        <v>0</v>
      </c>
      <c r="T628" s="53">
        <f>SUM(P628:P628)*M627</f>
        <v>0</v>
      </c>
      <c r="U628" s="53">
        <f t="shared" si="446"/>
        <v>0.06</v>
      </c>
      <c r="V628" s="53">
        <f>SUM(R628:R628)*M627</f>
        <v>0.3</v>
      </c>
      <c r="W628" s="53">
        <f t="shared" si="426"/>
        <v>0.3</v>
      </c>
      <c r="X628" s="322"/>
      <c r="Y628" s="322"/>
      <c r="Z628" s="322"/>
      <c r="AA628" s="322"/>
      <c r="AB628" s="322"/>
      <c r="AC628" s="79"/>
      <c r="AD628" s="315"/>
      <c r="AE628" s="71"/>
      <c r="AF628" s="320"/>
      <c r="AG628" s="288"/>
      <c r="AH628" s="293"/>
      <c r="AI628" s="95"/>
      <c r="AJ628" s="321"/>
    </row>
    <row r="629" spans="1:36" ht="24.95" customHeight="1" x14ac:dyDescent="0.2">
      <c r="A629" s="272"/>
      <c r="B629" s="273"/>
      <c r="C629" s="274">
        <v>47</v>
      </c>
      <c r="D629" s="275" t="s">
        <v>765</v>
      </c>
      <c r="E629" s="276">
        <v>52</v>
      </c>
      <c r="F629" s="289" t="s">
        <v>766</v>
      </c>
      <c r="G629" s="307" t="s">
        <v>767</v>
      </c>
      <c r="H629" s="287">
        <v>95</v>
      </c>
      <c r="I629" s="296" t="s">
        <v>768</v>
      </c>
      <c r="J629" s="296" t="s">
        <v>769</v>
      </c>
      <c r="K629" s="290">
        <f>AA629</f>
        <v>1</v>
      </c>
      <c r="L629" s="283" t="s">
        <v>770</v>
      </c>
      <c r="M629" s="284">
        <v>0.5</v>
      </c>
      <c r="N629" s="48" t="s">
        <v>41</v>
      </c>
      <c r="O629" s="49">
        <v>0</v>
      </c>
      <c r="P629" s="49">
        <v>1</v>
      </c>
      <c r="Q629" s="49">
        <v>1</v>
      </c>
      <c r="R629" s="49">
        <v>1</v>
      </c>
      <c r="S629" s="50">
        <f>SUM(O629:O629)*M629</f>
        <v>0</v>
      </c>
      <c r="T629" s="50">
        <f>SUM(P629:P629)*M629</f>
        <v>0.5</v>
      </c>
      <c r="U629" s="50">
        <f t="shared" si="444"/>
        <v>0.5</v>
      </c>
      <c r="V629" s="50">
        <f>SUM(R629:R629)*M629</f>
        <v>0.5</v>
      </c>
      <c r="W629" s="50">
        <f t="shared" si="426"/>
        <v>0.5</v>
      </c>
      <c r="X629" s="322">
        <f>+T630+T632</f>
        <v>0.125</v>
      </c>
      <c r="Y629" s="322">
        <f t="shared" ref="Y629:AA629" si="453">+U630+U632</f>
        <v>0.66500000000000004</v>
      </c>
      <c r="Z629" s="322">
        <f t="shared" si="453"/>
        <v>1</v>
      </c>
      <c r="AA629" s="322">
        <f t="shared" si="453"/>
        <v>1</v>
      </c>
      <c r="AB629" s="297">
        <f>MAX(X629:AA632)</f>
        <v>1</v>
      </c>
      <c r="AC629" s="79"/>
      <c r="AD629" s="315"/>
      <c r="AE629" s="71" t="str">
        <f t="shared" ref="AE629" si="454">+IF(Q630&gt;Q629,"SUPERADA",IF(Q630=Q629,"EQUILIBRADA",IF(Q630&lt;Q629,"PARA MEJORAR")))</f>
        <v>EQUILIBRADA</v>
      </c>
      <c r="AF629" s="320" t="str">
        <f>IF(COUNTIF(AE629:AE632,"PARA MEJORAR")&gt;1,"PARA MEJORAR","BIEN")</f>
        <v>BIEN</v>
      </c>
      <c r="AG629" s="288" t="str">
        <f>IF(COUNTIF(AF629:AF632,"PARA MEJORAR")&gt;=1,"PARA MEJORAR","BIEN")</f>
        <v>BIEN</v>
      </c>
      <c r="AH629" s="293"/>
      <c r="AI629" s="95"/>
      <c r="AJ629" s="321"/>
    </row>
    <row r="630" spans="1:36" ht="24.95" customHeight="1" x14ac:dyDescent="0.2">
      <c r="A630" s="272"/>
      <c r="B630" s="273"/>
      <c r="C630" s="274"/>
      <c r="D630" s="275"/>
      <c r="E630" s="276"/>
      <c r="F630" s="289"/>
      <c r="G630" s="307"/>
      <c r="H630" s="287"/>
      <c r="I630" s="296"/>
      <c r="J630" s="296"/>
      <c r="K630" s="290"/>
      <c r="L630" s="283"/>
      <c r="M630" s="284"/>
      <c r="N630" s="51" t="s">
        <v>45</v>
      </c>
      <c r="O630" s="52">
        <v>0</v>
      </c>
      <c r="P630" s="52">
        <v>0.25</v>
      </c>
      <c r="Q630" s="52">
        <v>1</v>
      </c>
      <c r="R630" s="52">
        <v>1</v>
      </c>
      <c r="S630" s="53">
        <f>SUM(O630:O630)*M629</f>
        <v>0</v>
      </c>
      <c r="T630" s="53">
        <f>SUM(P630:P630)*M629</f>
        <v>0.125</v>
      </c>
      <c r="U630" s="53">
        <f t="shared" si="446"/>
        <v>0.5</v>
      </c>
      <c r="V630" s="53">
        <f>SUM(R630:R630)*M629</f>
        <v>0.5</v>
      </c>
      <c r="W630" s="53">
        <f t="shared" si="426"/>
        <v>0.5</v>
      </c>
      <c r="X630" s="322"/>
      <c r="Y630" s="322"/>
      <c r="Z630" s="322"/>
      <c r="AA630" s="322"/>
      <c r="AB630" s="297"/>
      <c r="AC630" s="79"/>
      <c r="AD630" s="315"/>
      <c r="AE630" s="71"/>
      <c r="AF630" s="320"/>
      <c r="AG630" s="288"/>
      <c r="AH630" s="293"/>
      <c r="AI630" s="95"/>
      <c r="AJ630" s="321"/>
    </row>
    <row r="631" spans="1:36" ht="24.95" customHeight="1" x14ac:dyDescent="0.2">
      <c r="A631" s="272"/>
      <c r="B631" s="273"/>
      <c r="C631" s="274"/>
      <c r="D631" s="275"/>
      <c r="E631" s="276"/>
      <c r="F631" s="289"/>
      <c r="G631" s="307"/>
      <c r="H631" s="287"/>
      <c r="I631" s="296"/>
      <c r="J631" s="296"/>
      <c r="K631" s="290"/>
      <c r="L631" s="283" t="s">
        <v>771</v>
      </c>
      <c r="M631" s="284">
        <v>0.5</v>
      </c>
      <c r="N631" s="48" t="s">
        <v>41</v>
      </c>
      <c r="O631" s="49">
        <v>0</v>
      </c>
      <c r="P631" s="49">
        <v>0</v>
      </c>
      <c r="Q631" s="49">
        <v>1</v>
      </c>
      <c r="R631" s="49">
        <v>1</v>
      </c>
      <c r="S631" s="50">
        <f>SUM(O631:O631)*M631</f>
        <v>0</v>
      </c>
      <c r="T631" s="50">
        <f>SUM(P631:P631)*M631</f>
        <v>0</v>
      </c>
      <c r="U631" s="50">
        <f t="shared" si="444"/>
        <v>0.5</v>
      </c>
      <c r="V631" s="50">
        <f>SUM(R631:R631)*M631</f>
        <v>0.5</v>
      </c>
      <c r="W631" s="50">
        <f t="shared" si="426"/>
        <v>0.5</v>
      </c>
      <c r="X631" s="322"/>
      <c r="Y631" s="322"/>
      <c r="Z631" s="322"/>
      <c r="AA631" s="322"/>
      <c r="AB631" s="297"/>
      <c r="AC631" s="79"/>
      <c r="AD631" s="315"/>
      <c r="AE631" s="71" t="str">
        <f t="shared" ref="AE631" si="455">+IF(Q632&gt;Q631,"SUPERADA",IF(Q632=Q631,"EQUILIBRADA",IF(Q632&lt;Q631,"PARA MEJORAR")))</f>
        <v>PARA MEJORAR</v>
      </c>
      <c r="AF631" s="320"/>
      <c r="AG631" s="288"/>
      <c r="AH631" s="293"/>
      <c r="AI631" s="95"/>
      <c r="AJ631" s="321"/>
    </row>
    <row r="632" spans="1:36" ht="24.95" customHeight="1" x14ac:dyDescent="0.2">
      <c r="A632" s="272"/>
      <c r="B632" s="273"/>
      <c r="C632" s="274"/>
      <c r="D632" s="275"/>
      <c r="E632" s="276"/>
      <c r="F632" s="289"/>
      <c r="G632" s="307"/>
      <c r="H632" s="287"/>
      <c r="I632" s="296"/>
      <c r="J632" s="296"/>
      <c r="K632" s="290"/>
      <c r="L632" s="283"/>
      <c r="M632" s="284"/>
      <c r="N632" s="51" t="s">
        <v>45</v>
      </c>
      <c r="O632" s="52">
        <v>0</v>
      </c>
      <c r="P632" s="52">
        <v>0</v>
      </c>
      <c r="Q632" s="52">
        <v>0.33</v>
      </c>
      <c r="R632" s="52">
        <v>1</v>
      </c>
      <c r="S632" s="53">
        <f>SUM(O632:O632)*M631</f>
        <v>0</v>
      </c>
      <c r="T632" s="53">
        <f>SUM(P632:P632)*M631</f>
        <v>0</v>
      </c>
      <c r="U632" s="53">
        <f t="shared" si="446"/>
        <v>0.16500000000000001</v>
      </c>
      <c r="V632" s="53">
        <f>SUM(R632:R632)*M631</f>
        <v>0.5</v>
      </c>
      <c r="W632" s="53">
        <f t="shared" si="426"/>
        <v>0.5</v>
      </c>
      <c r="X632" s="322"/>
      <c r="Y632" s="322"/>
      <c r="Z632" s="322"/>
      <c r="AA632" s="322"/>
      <c r="AB632" s="297"/>
      <c r="AC632" s="79"/>
      <c r="AD632" s="315"/>
      <c r="AE632" s="71"/>
      <c r="AF632" s="320"/>
      <c r="AG632" s="288"/>
      <c r="AH632" s="293"/>
      <c r="AI632" s="95"/>
      <c r="AJ632" s="321"/>
    </row>
    <row r="633" spans="1:36" ht="30" customHeight="1" x14ac:dyDescent="0.2">
      <c r="A633" s="272"/>
      <c r="B633" s="273"/>
      <c r="C633" s="326"/>
      <c r="D633" s="327"/>
      <c r="E633" s="276"/>
      <c r="F633" s="328"/>
      <c r="G633" s="329" t="s">
        <v>143</v>
      </c>
      <c r="H633" s="311">
        <v>96</v>
      </c>
      <c r="I633" s="329" t="s">
        <v>144</v>
      </c>
      <c r="J633" s="336" t="s">
        <v>145</v>
      </c>
      <c r="K633" s="337">
        <f>AA633</f>
        <v>1</v>
      </c>
      <c r="L633" s="332" t="s">
        <v>772</v>
      </c>
      <c r="M633" s="333">
        <v>0.4</v>
      </c>
      <c r="N633" s="48" t="s">
        <v>41</v>
      </c>
      <c r="O633" s="49">
        <v>0.1</v>
      </c>
      <c r="P633" s="49">
        <v>0.5</v>
      </c>
      <c r="Q633" s="49">
        <v>0.7</v>
      </c>
      <c r="R633" s="49">
        <v>1</v>
      </c>
      <c r="S633" s="50">
        <f>SUM(O633:O633)*M633</f>
        <v>4.0000000000000008E-2</v>
      </c>
      <c r="T633" s="50">
        <f>SUM(P633:P633)*M633</f>
        <v>0.2</v>
      </c>
      <c r="U633" s="50">
        <f t="shared" si="444"/>
        <v>0.27999999999999997</v>
      </c>
      <c r="V633" s="50">
        <f>SUM(R633:R633)*M633</f>
        <v>0.4</v>
      </c>
      <c r="W633" s="50">
        <f t="shared" si="426"/>
        <v>0.4</v>
      </c>
      <c r="X633" s="334">
        <f>+T634+T636</f>
        <v>0.2</v>
      </c>
      <c r="Y633" s="334">
        <f t="shared" ref="Y633:AA633" si="456">+U634+U636</f>
        <v>0.57999999999999996</v>
      </c>
      <c r="Z633" s="334">
        <f t="shared" si="456"/>
        <v>1</v>
      </c>
      <c r="AA633" s="334">
        <f t="shared" si="456"/>
        <v>1</v>
      </c>
      <c r="AB633" s="297">
        <f>MAX(X633:AA636)</f>
        <v>1</v>
      </c>
      <c r="AC633" s="79" t="s">
        <v>258</v>
      </c>
      <c r="AD633" s="335" t="s">
        <v>25</v>
      </c>
      <c r="AE633" s="71" t="str">
        <f t="shared" ref="AE633" si="457">+IF(Q634&gt;Q633,"SUPERADA",IF(Q634=Q633,"EQUILIBRADA",IF(Q634&lt;Q633,"PARA MEJORAR")))</f>
        <v>EQUILIBRADA</v>
      </c>
      <c r="AF633" s="330" t="str">
        <f>IF(COUNTIF(AE633:AE636,"PARA MEJORAR")&gt;1,"PARA MEJORAR","BIEN")</f>
        <v>BIEN</v>
      </c>
      <c r="AG633" s="331"/>
      <c r="AH633" s="293"/>
      <c r="AI633" s="95"/>
      <c r="AJ633" s="329"/>
    </row>
    <row r="634" spans="1:36" ht="30" customHeight="1" x14ac:dyDescent="0.2">
      <c r="A634" s="272"/>
      <c r="B634" s="273"/>
      <c r="C634" s="326"/>
      <c r="D634" s="327"/>
      <c r="E634" s="276"/>
      <c r="F634" s="328"/>
      <c r="G634" s="329"/>
      <c r="H634" s="311"/>
      <c r="I634" s="329"/>
      <c r="J634" s="336"/>
      <c r="K634" s="337"/>
      <c r="L634" s="332"/>
      <c r="M634" s="333"/>
      <c r="N634" s="51" t="s">
        <v>45</v>
      </c>
      <c r="O634" s="52">
        <v>0.1</v>
      </c>
      <c r="P634" s="52">
        <v>0.5</v>
      </c>
      <c r="Q634" s="52">
        <v>0.7</v>
      </c>
      <c r="R634" s="52">
        <v>1</v>
      </c>
      <c r="S634" s="53">
        <f>SUM(O634:O634)*M633</f>
        <v>4.0000000000000008E-2</v>
      </c>
      <c r="T634" s="53">
        <f>SUM(P634:P634)*M633</f>
        <v>0.2</v>
      </c>
      <c r="U634" s="53">
        <f t="shared" si="446"/>
        <v>0.27999999999999997</v>
      </c>
      <c r="V634" s="53">
        <f>SUM(R634:R634)*M633</f>
        <v>0.4</v>
      </c>
      <c r="W634" s="53">
        <f t="shared" si="426"/>
        <v>0.4</v>
      </c>
      <c r="X634" s="334"/>
      <c r="Y634" s="334"/>
      <c r="Z634" s="334"/>
      <c r="AA634" s="334"/>
      <c r="AB634" s="297"/>
      <c r="AC634" s="79"/>
      <c r="AD634" s="335"/>
      <c r="AE634" s="71"/>
      <c r="AF634" s="330"/>
      <c r="AG634" s="331"/>
      <c r="AH634" s="293"/>
      <c r="AI634" s="95"/>
      <c r="AJ634" s="329"/>
    </row>
    <row r="635" spans="1:36" ht="30" customHeight="1" x14ac:dyDescent="0.2">
      <c r="A635" s="272"/>
      <c r="B635" s="273"/>
      <c r="C635" s="326"/>
      <c r="D635" s="327"/>
      <c r="E635" s="276"/>
      <c r="F635" s="328"/>
      <c r="G635" s="329"/>
      <c r="H635" s="311"/>
      <c r="I635" s="329"/>
      <c r="J635" s="336"/>
      <c r="K635" s="337"/>
      <c r="L635" s="332" t="s">
        <v>773</v>
      </c>
      <c r="M635" s="333">
        <v>0.6</v>
      </c>
      <c r="N635" s="48" t="s">
        <v>41</v>
      </c>
      <c r="O635" s="49">
        <v>0</v>
      </c>
      <c r="P635" s="49">
        <v>0</v>
      </c>
      <c r="Q635" s="49">
        <v>0.5</v>
      </c>
      <c r="R635" s="49">
        <v>1</v>
      </c>
      <c r="S635" s="50">
        <f>SUM(O635:O635)*M635</f>
        <v>0</v>
      </c>
      <c r="T635" s="50">
        <f>SUM(P635:P635)*M635</f>
        <v>0</v>
      </c>
      <c r="U635" s="50">
        <f t="shared" si="444"/>
        <v>0.3</v>
      </c>
      <c r="V635" s="50">
        <f>SUM(R635:R635)*M635</f>
        <v>0.6</v>
      </c>
      <c r="W635" s="50">
        <f t="shared" si="426"/>
        <v>0.6</v>
      </c>
      <c r="X635" s="334"/>
      <c r="Y635" s="334"/>
      <c r="Z635" s="334"/>
      <c r="AA635" s="334"/>
      <c r="AB635" s="297"/>
      <c r="AC635" s="79"/>
      <c r="AD635" s="335"/>
      <c r="AE635" s="71" t="str">
        <f t="shared" ref="AE635" si="458">+IF(Q636&gt;Q635,"SUPERADA",IF(Q636=Q635,"EQUILIBRADA",IF(Q636&lt;Q635,"PARA MEJORAR")))</f>
        <v>EQUILIBRADA</v>
      </c>
      <c r="AF635" s="330"/>
      <c r="AG635" s="331"/>
      <c r="AH635" s="293"/>
      <c r="AI635" s="95"/>
      <c r="AJ635" s="329"/>
    </row>
    <row r="636" spans="1:36" ht="30" customHeight="1" x14ac:dyDescent="0.2">
      <c r="A636" s="272"/>
      <c r="B636" s="273"/>
      <c r="C636" s="326"/>
      <c r="D636" s="327"/>
      <c r="E636" s="276"/>
      <c r="F636" s="328"/>
      <c r="G636" s="329"/>
      <c r="H636" s="311"/>
      <c r="I636" s="329"/>
      <c r="J636" s="336"/>
      <c r="K636" s="337"/>
      <c r="L636" s="332"/>
      <c r="M636" s="333"/>
      <c r="N636" s="51" t="s">
        <v>45</v>
      </c>
      <c r="O636" s="52">
        <v>0</v>
      </c>
      <c r="P636" s="52">
        <v>0</v>
      </c>
      <c r="Q636" s="52">
        <v>0.5</v>
      </c>
      <c r="R636" s="52">
        <v>1</v>
      </c>
      <c r="S636" s="53">
        <f>SUM(O636:O636)*M635</f>
        <v>0</v>
      </c>
      <c r="T636" s="53">
        <f>SUM(P636:P636)*M635</f>
        <v>0</v>
      </c>
      <c r="U636" s="53">
        <f t="shared" si="446"/>
        <v>0.3</v>
      </c>
      <c r="V636" s="53">
        <f>SUM(R636:R636)*M635</f>
        <v>0.6</v>
      </c>
      <c r="W636" s="53">
        <f t="shared" si="426"/>
        <v>0.6</v>
      </c>
      <c r="X636" s="334"/>
      <c r="Y636" s="334"/>
      <c r="Z636" s="334"/>
      <c r="AA636" s="334"/>
      <c r="AB636" s="297"/>
      <c r="AC636" s="79"/>
      <c r="AD636" s="335"/>
      <c r="AE636" s="71"/>
      <c r="AF636" s="330"/>
      <c r="AG636" s="331"/>
      <c r="AH636" s="293"/>
      <c r="AI636" s="95"/>
      <c r="AJ636" s="329"/>
    </row>
    <row r="637" spans="1:36" ht="30" customHeight="1" x14ac:dyDescent="0.2">
      <c r="A637" s="158" t="s">
        <v>774</v>
      </c>
      <c r="B637" s="361" t="s">
        <v>775</v>
      </c>
      <c r="C637" s="359">
        <v>48</v>
      </c>
      <c r="D637" s="360" t="s">
        <v>776</v>
      </c>
      <c r="E637" s="362">
        <v>53</v>
      </c>
      <c r="F637" s="360" t="s">
        <v>777</v>
      </c>
      <c r="G637" s="345" t="s">
        <v>778</v>
      </c>
      <c r="H637" s="346">
        <v>97</v>
      </c>
      <c r="I637" s="345" t="s">
        <v>779</v>
      </c>
      <c r="J637" s="345" t="s">
        <v>780</v>
      </c>
      <c r="K637" s="347">
        <f>+AA637</f>
        <v>0.7288</v>
      </c>
      <c r="L637" s="349" t="s">
        <v>781</v>
      </c>
      <c r="M637" s="340">
        <v>0.1</v>
      </c>
      <c r="N637" s="48" t="s">
        <v>41</v>
      </c>
      <c r="O637" s="49">
        <v>0.25</v>
      </c>
      <c r="P637" s="49">
        <v>1</v>
      </c>
      <c r="Q637" s="49">
        <v>1</v>
      </c>
      <c r="R637" s="49">
        <v>1</v>
      </c>
      <c r="S637" s="50">
        <f>SUM(O637:O637)*M637</f>
        <v>2.5000000000000001E-2</v>
      </c>
      <c r="T637" s="50">
        <f>SUM(P637:P637)*M637</f>
        <v>0.1</v>
      </c>
      <c r="U637" s="50">
        <f t="shared" si="444"/>
        <v>0.1</v>
      </c>
      <c r="V637" s="50">
        <f>SUM(R637:R637)*M637</f>
        <v>0.1</v>
      </c>
      <c r="W637" s="50">
        <f t="shared" si="426"/>
        <v>0.1</v>
      </c>
      <c r="X637" s="341">
        <f>+S638+S640+S642</f>
        <v>0.26175999999999999</v>
      </c>
      <c r="Y637" s="341">
        <f>+T638+T640+T642</f>
        <v>0.36176000000000003</v>
      </c>
      <c r="Z637" s="341">
        <f>+U638+U640+U642</f>
        <v>0.60699999999999998</v>
      </c>
      <c r="AA637" s="341">
        <f>+V638+V640+V642</f>
        <v>0.7288</v>
      </c>
      <c r="AB637" s="341">
        <f>MAX(X637:AA642)</f>
        <v>0.7288</v>
      </c>
      <c r="AC637" s="343" t="s">
        <v>782</v>
      </c>
      <c r="AD637" s="344" t="s">
        <v>783</v>
      </c>
      <c r="AE637" s="71" t="str">
        <f t="shared" ref="AE637" si="459">+IF(Q638&gt;Q637,"SUPERADA",IF(Q638=Q637,"EQUILIBRADA",IF(Q638&lt;Q637,"PARA MEJORAR")))</f>
        <v>EQUILIBRADA</v>
      </c>
      <c r="AF637" s="338" t="str">
        <f>IF(COUNTIF(AE637:AE642,"PARA MEJORAR")&gt;=1,"PARA MEJORAR","BIEN")</f>
        <v>BIEN</v>
      </c>
      <c r="AG637" s="338" t="str">
        <f>IF(COUNTIF(AF637:AF642,"PARA MEJORAR")&gt;=1,"PARA MEJORAR","BIEN")</f>
        <v>BIEN</v>
      </c>
      <c r="AH637" s="339" t="str">
        <f>IF(COUNTIF(AG637:AG808,"PARA MEJORAR")&gt;=1,"PARA MEJORAR","BIEN")</f>
        <v>PARA MEJORAR</v>
      </c>
      <c r="AI637" s="351" t="s">
        <v>784</v>
      </c>
      <c r="AJ637" s="345"/>
    </row>
    <row r="638" spans="1:36" ht="30" customHeight="1" x14ac:dyDescent="0.2">
      <c r="A638" s="158"/>
      <c r="B638" s="361"/>
      <c r="C638" s="359"/>
      <c r="D638" s="360"/>
      <c r="E638" s="362"/>
      <c r="F638" s="360"/>
      <c r="G638" s="345"/>
      <c r="H638" s="346"/>
      <c r="I638" s="345"/>
      <c r="J638" s="345"/>
      <c r="K638" s="348"/>
      <c r="L638" s="349"/>
      <c r="M638" s="340"/>
      <c r="N638" s="51" t="s">
        <v>45</v>
      </c>
      <c r="O638" s="52">
        <v>0.25</v>
      </c>
      <c r="P638" s="52">
        <v>1</v>
      </c>
      <c r="Q638" s="52">
        <v>1</v>
      </c>
      <c r="R638" s="52">
        <v>1</v>
      </c>
      <c r="S638" s="53">
        <f>SUM(O638:O638)*M637</f>
        <v>2.5000000000000001E-2</v>
      </c>
      <c r="T638" s="53">
        <f>SUM(P638:P638)*M637</f>
        <v>0.1</v>
      </c>
      <c r="U638" s="53">
        <f t="shared" si="446"/>
        <v>0.1</v>
      </c>
      <c r="V638" s="53">
        <f>SUM(R638:R638)*M637</f>
        <v>0.1</v>
      </c>
      <c r="W638" s="53">
        <f t="shared" si="426"/>
        <v>0.1</v>
      </c>
      <c r="X638" s="341"/>
      <c r="Y638" s="341"/>
      <c r="Z638" s="341"/>
      <c r="AA638" s="341"/>
      <c r="AB638" s="341"/>
      <c r="AC638" s="343"/>
      <c r="AD638" s="344"/>
      <c r="AE638" s="71"/>
      <c r="AF638" s="338"/>
      <c r="AG638" s="338"/>
      <c r="AH638" s="339"/>
      <c r="AI638" s="351"/>
      <c r="AJ638" s="345"/>
    </row>
    <row r="639" spans="1:36" ht="30" customHeight="1" x14ac:dyDescent="0.2">
      <c r="A639" s="158"/>
      <c r="B639" s="361"/>
      <c r="C639" s="359"/>
      <c r="D639" s="360"/>
      <c r="E639" s="362"/>
      <c r="F639" s="360"/>
      <c r="G639" s="345"/>
      <c r="H639" s="346"/>
      <c r="I639" s="345"/>
      <c r="J639" s="345"/>
      <c r="K639" s="348"/>
      <c r="L639" s="349" t="s">
        <v>785</v>
      </c>
      <c r="M639" s="340">
        <v>0.8</v>
      </c>
      <c r="N639" s="48" t="s">
        <v>41</v>
      </c>
      <c r="O639" s="49">
        <v>0.05</v>
      </c>
      <c r="P639" s="49">
        <v>0.2</v>
      </c>
      <c r="Q639" s="49">
        <v>0.5</v>
      </c>
      <c r="R639" s="49">
        <v>1</v>
      </c>
      <c r="S639" s="50">
        <f>SUM(O639:O639)*M639</f>
        <v>4.0000000000000008E-2</v>
      </c>
      <c r="T639" s="50">
        <f>SUM(P639:P639)*M639</f>
        <v>0.16000000000000003</v>
      </c>
      <c r="U639" s="50">
        <f t="shared" si="444"/>
        <v>0.4</v>
      </c>
      <c r="V639" s="50">
        <f>SUM(R639:R639)*M639</f>
        <v>0.8</v>
      </c>
      <c r="W639" s="50">
        <f t="shared" si="426"/>
        <v>0.8</v>
      </c>
      <c r="X639" s="341"/>
      <c r="Y639" s="341"/>
      <c r="Z639" s="341"/>
      <c r="AA639" s="341"/>
      <c r="AB639" s="341"/>
      <c r="AC639" s="343"/>
      <c r="AD639" s="344"/>
      <c r="AE639" s="71" t="str">
        <f t="shared" ref="AE639" si="460">+IF(Q640&gt;Q639,"SUPERADA",IF(Q640=Q639,"EQUILIBRADA",IF(Q640&lt;Q639,"PARA MEJORAR")))</f>
        <v>SUPERADA</v>
      </c>
      <c r="AF639" s="338"/>
      <c r="AG639" s="338"/>
      <c r="AH639" s="339"/>
      <c r="AI639" s="351"/>
      <c r="AJ639" s="345"/>
    </row>
    <row r="640" spans="1:36" ht="30" customHeight="1" x14ac:dyDescent="0.2">
      <c r="A640" s="158"/>
      <c r="B640" s="361"/>
      <c r="C640" s="359"/>
      <c r="D640" s="360"/>
      <c r="E640" s="362"/>
      <c r="F640" s="360"/>
      <c r="G640" s="345"/>
      <c r="H640" s="346"/>
      <c r="I640" s="345"/>
      <c r="J640" s="345"/>
      <c r="K640" s="348"/>
      <c r="L640" s="349"/>
      <c r="M640" s="340"/>
      <c r="N640" s="51" t="s">
        <v>45</v>
      </c>
      <c r="O640" s="52">
        <v>0.26469999999999999</v>
      </c>
      <c r="P640" s="52">
        <v>0.26469999999999999</v>
      </c>
      <c r="Q640" s="52">
        <v>0.54</v>
      </c>
      <c r="R640" s="52">
        <v>0.66100000000000003</v>
      </c>
      <c r="S640" s="53">
        <f>SUM(O640:O640)*M639</f>
        <v>0.21176</v>
      </c>
      <c r="T640" s="53">
        <f>SUM(P640:P640)*M639</f>
        <v>0.21176</v>
      </c>
      <c r="U640" s="53">
        <f t="shared" si="446"/>
        <v>0.43200000000000005</v>
      </c>
      <c r="V640" s="53">
        <f>SUM(R640:R640)*M639</f>
        <v>0.52880000000000005</v>
      </c>
      <c r="W640" s="53">
        <f t="shared" si="426"/>
        <v>0.52880000000000005</v>
      </c>
      <c r="X640" s="341"/>
      <c r="Y640" s="341"/>
      <c r="Z640" s="341"/>
      <c r="AA640" s="341"/>
      <c r="AB640" s="341"/>
      <c r="AC640" s="343"/>
      <c r="AD640" s="344"/>
      <c r="AE640" s="71"/>
      <c r="AF640" s="338"/>
      <c r="AG640" s="338"/>
      <c r="AH640" s="339"/>
      <c r="AI640" s="351"/>
      <c r="AJ640" s="345"/>
    </row>
    <row r="641" spans="1:36" ht="30" customHeight="1" x14ac:dyDescent="0.2">
      <c r="A641" s="158"/>
      <c r="B641" s="361"/>
      <c r="C641" s="359"/>
      <c r="D641" s="360"/>
      <c r="E641" s="362"/>
      <c r="F641" s="360"/>
      <c r="G641" s="345"/>
      <c r="H641" s="346"/>
      <c r="I641" s="345"/>
      <c r="J641" s="345"/>
      <c r="K641" s="348"/>
      <c r="L641" s="349" t="s">
        <v>786</v>
      </c>
      <c r="M641" s="340">
        <v>0.1</v>
      </c>
      <c r="N641" s="48" t="s">
        <v>41</v>
      </c>
      <c r="O641" s="49">
        <v>0.25</v>
      </c>
      <c r="P641" s="49">
        <v>0.5</v>
      </c>
      <c r="Q641" s="49">
        <v>0.75</v>
      </c>
      <c r="R641" s="49">
        <v>1</v>
      </c>
      <c r="S641" s="50">
        <f>SUM(O641:O641)*M641</f>
        <v>2.5000000000000001E-2</v>
      </c>
      <c r="T641" s="50">
        <f>SUM(P641:P641)*M641</f>
        <v>0.05</v>
      </c>
      <c r="U641" s="50">
        <f t="shared" si="444"/>
        <v>7.5000000000000011E-2</v>
      </c>
      <c r="V641" s="50">
        <f>SUM(R641:R641)*M641</f>
        <v>0.1</v>
      </c>
      <c r="W641" s="50">
        <f t="shared" si="426"/>
        <v>0.1</v>
      </c>
      <c r="X641" s="341"/>
      <c r="Y641" s="341"/>
      <c r="Z641" s="341"/>
      <c r="AA641" s="341"/>
      <c r="AB641" s="341"/>
      <c r="AC641" s="343"/>
      <c r="AD641" s="344"/>
      <c r="AE641" s="71" t="str">
        <f t="shared" ref="AE641" si="461">+IF(Q642&gt;Q641,"SUPERADA",IF(Q642=Q641,"EQUILIBRADA",IF(Q642&lt;Q641,"PARA MEJORAR")))</f>
        <v>EQUILIBRADA</v>
      </c>
      <c r="AF641" s="338"/>
      <c r="AG641" s="338"/>
      <c r="AH641" s="339"/>
      <c r="AI641" s="351"/>
      <c r="AJ641" s="345"/>
    </row>
    <row r="642" spans="1:36" ht="30" customHeight="1" x14ac:dyDescent="0.2">
      <c r="A642" s="158"/>
      <c r="B642" s="361"/>
      <c r="C642" s="359"/>
      <c r="D642" s="360"/>
      <c r="E642" s="362"/>
      <c r="F642" s="360"/>
      <c r="G642" s="345"/>
      <c r="H642" s="346"/>
      <c r="I642" s="345"/>
      <c r="J642" s="345"/>
      <c r="K642" s="348"/>
      <c r="L642" s="349"/>
      <c r="M642" s="340"/>
      <c r="N642" s="51" t="s">
        <v>45</v>
      </c>
      <c r="O642" s="52">
        <v>0.25</v>
      </c>
      <c r="P642" s="52">
        <v>0.5</v>
      </c>
      <c r="Q642" s="52">
        <v>0.75</v>
      </c>
      <c r="R642" s="52">
        <v>1</v>
      </c>
      <c r="S642" s="53">
        <f>SUM(O642:O642)*M641</f>
        <v>2.5000000000000001E-2</v>
      </c>
      <c r="T642" s="53">
        <f>SUM(P642:P642)*M641</f>
        <v>0.05</v>
      </c>
      <c r="U642" s="53">
        <f t="shared" si="446"/>
        <v>7.5000000000000011E-2</v>
      </c>
      <c r="V642" s="53">
        <f>SUM(R642:R642)*M641</f>
        <v>0.1</v>
      </c>
      <c r="W642" s="53">
        <f t="shared" si="426"/>
        <v>0.1</v>
      </c>
      <c r="X642" s="341"/>
      <c r="Y642" s="341"/>
      <c r="Z642" s="341"/>
      <c r="AA642" s="341"/>
      <c r="AB642" s="341"/>
      <c r="AC642" s="343"/>
      <c r="AD642" s="344"/>
      <c r="AE642" s="71"/>
      <c r="AF642" s="338"/>
      <c r="AG642" s="338"/>
      <c r="AH642" s="339"/>
      <c r="AI642" s="351"/>
      <c r="AJ642" s="345"/>
    </row>
    <row r="643" spans="1:36" ht="30" customHeight="1" x14ac:dyDescent="0.2">
      <c r="A643" s="158"/>
      <c r="B643" s="361"/>
      <c r="C643" s="359">
        <v>49</v>
      </c>
      <c r="D643" s="360" t="s">
        <v>787</v>
      </c>
      <c r="E643" s="362"/>
      <c r="F643" s="360"/>
      <c r="G643" s="345" t="s">
        <v>788</v>
      </c>
      <c r="H643" s="350">
        <v>98</v>
      </c>
      <c r="I643" s="345" t="s">
        <v>789</v>
      </c>
      <c r="J643" s="345" t="s">
        <v>790</v>
      </c>
      <c r="K643" s="347">
        <f>+AA643</f>
        <v>0.86499999999999999</v>
      </c>
      <c r="L643" s="349" t="s">
        <v>791</v>
      </c>
      <c r="M643" s="342">
        <v>0.45</v>
      </c>
      <c r="N643" s="48" t="s">
        <v>41</v>
      </c>
      <c r="O643" s="49">
        <v>0.05</v>
      </c>
      <c r="P643" s="49">
        <v>0.25</v>
      </c>
      <c r="Q643" s="49">
        <v>0.5</v>
      </c>
      <c r="R643" s="49">
        <v>1</v>
      </c>
      <c r="S643" s="50">
        <f>SUM(O643:O643)*M643</f>
        <v>2.2500000000000003E-2</v>
      </c>
      <c r="T643" s="50">
        <f>SUM(P643:P643)*M643</f>
        <v>0.1125</v>
      </c>
      <c r="U643" s="50">
        <f t="shared" si="444"/>
        <v>0.22500000000000001</v>
      </c>
      <c r="V643" s="50">
        <f>SUM(R643:R643)*M643</f>
        <v>0.45</v>
      </c>
      <c r="W643" s="50">
        <f t="shared" si="426"/>
        <v>0.45</v>
      </c>
      <c r="X643" s="341">
        <f>+S644+S646+S648</f>
        <v>2.2500000000000003E-2</v>
      </c>
      <c r="Y643" s="341">
        <f>+T644+T646+T648</f>
        <v>0.14999499999999999</v>
      </c>
      <c r="Z643" s="341">
        <f>+U644+U646+U648</f>
        <v>0.58285500000000001</v>
      </c>
      <c r="AA643" s="341">
        <f>+V644+V646+V648</f>
        <v>0.86499999999999999</v>
      </c>
      <c r="AB643" s="341">
        <f>MAX(X643:AA648)</f>
        <v>0.86499999999999999</v>
      </c>
      <c r="AC643" s="343"/>
      <c r="AD643" s="344"/>
      <c r="AE643" s="71" t="str">
        <f t="shared" ref="AE643" si="462">+IF(Q644&gt;Q643,"SUPERADA",IF(Q644=Q643,"EQUILIBRADA",IF(Q644&lt;Q643,"PARA MEJORAR")))</f>
        <v>SUPERADA</v>
      </c>
      <c r="AF643" s="338" t="str">
        <f>IF(COUNTIF(AE643:AE648,"PARA MEJORAR")&gt;=1,"PARA MEJORAR","BIEN")</f>
        <v>PARA MEJORAR</v>
      </c>
      <c r="AG643" s="338" t="str">
        <f>IF(COUNTIF(AF643:AF648,"PARA MEJORAR")&gt;=1,"PARA MEJORAR","BIEN")</f>
        <v>PARA MEJORAR</v>
      </c>
      <c r="AH643" s="339"/>
      <c r="AI643" s="351"/>
      <c r="AJ643" s="345"/>
    </row>
    <row r="644" spans="1:36" ht="30" customHeight="1" x14ac:dyDescent="0.2">
      <c r="A644" s="158"/>
      <c r="B644" s="361"/>
      <c r="C644" s="359"/>
      <c r="D644" s="360"/>
      <c r="E644" s="362"/>
      <c r="F644" s="360"/>
      <c r="G644" s="345"/>
      <c r="H644" s="350"/>
      <c r="I644" s="345"/>
      <c r="J644" s="345"/>
      <c r="K644" s="348"/>
      <c r="L644" s="349"/>
      <c r="M644" s="342"/>
      <c r="N644" s="51" t="s">
        <v>45</v>
      </c>
      <c r="O644" s="52">
        <v>0.05</v>
      </c>
      <c r="P644" s="52">
        <v>0.1111</v>
      </c>
      <c r="Q644" s="52">
        <v>0.76190000000000002</v>
      </c>
      <c r="R644" s="52">
        <v>1</v>
      </c>
      <c r="S644" s="53">
        <f>SUM(O644:O644)*M643</f>
        <v>2.2500000000000003E-2</v>
      </c>
      <c r="T644" s="53">
        <f>SUM(P644:P644)*M643</f>
        <v>4.9995000000000005E-2</v>
      </c>
      <c r="U644" s="53">
        <f t="shared" si="446"/>
        <v>0.34285500000000002</v>
      </c>
      <c r="V644" s="53">
        <f>SUM(R644:R644)*M643</f>
        <v>0.45</v>
      </c>
      <c r="W644" s="53">
        <f t="shared" si="426"/>
        <v>0.45</v>
      </c>
      <c r="X644" s="341"/>
      <c r="Y644" s="341"/>
      <c r="Z644" s="341"/>
      <c r="AA644" s="341"/>
      <c r="AB644" s="341"/>
      <c r="AC644" s="343"/>
      <c r="AD644" s="344"/>
      <c r="AE644" s="71"/>
      <c r="AF644" s="338"/>
      <c r="AG644" s="338"/>
      <c r="AH644" s="339"/>
      <c r="AI644" s="351"/>
      <c r="AJ644" s="345"/>
    </row>
    <row r="645" spans="1:36" ht="30" customHeight="1" x14ac:dyDescent="0.2">
      <c r="A645" s="158"/>
      <c r="B645" s="361"/>
      <c r="C645" s="359"/>
      <c r="D645" s="360"/>
      <c r="E645" s="362"/>
      <c r="F645" s="360"/>
      <c r="G645" s="345"/>
      <c r="H645" s="350"/>
      <c r="I645" s="345"/>
      <c r="J645" s="345"/>
      <c r="K645" s="348"/>
      <c r="L645" s="349" t="s">
        <v>792</v>
      </c>
      <c r="M645" s="342">
        <v>0.3</v>
      </c>
      <c r="N645" s="48" t="s">
        <v>41</v>
      </c>
      <c r="O645" s="49">
        <v>0</v>
      </c>
      <c r="P645" s="49">
        <v>0.25</v>
      </c>
      <c r="Q645" s="49">
        <v>0.55000000000000004</v>
      </c>
      <c r="R645" s="49">
        <v>1</v>
      </c>
      <c r="S645" s="50">
        <f>SUM(O645:O645)*M645</f>
        <v>0</v>
      </c>
      <c r="T645" s="50">
        <f>SUM(P645:P645)*M645</f>
        <v>7.4999999999999997E-2</v>
      </c>
      <c r="U645" s="50">
        <f t="shared" si="444"/>
        <v>0.16500000000000001</v>
      </c>
      <c r="V645" s="50">
        <f>SUM(R645:R645)*M645</f>
        <v>0.3</v>
      </c>
      <c r="W645" s="50">
        <f t="shared" ref="W645:W708" si="463">MAX(S645:V645)</f>
        <v>0.3</v>
      </c>
      <c r="X645" s="341"/>
      <c r="Y645" s="341"/>
      <c r="Z645" s="341"/>
      <c r="AA645" s="341"/>
      <c r="AB645" s="341"/>
      <c r="AC645" s="343"/>
      <c r="AD645" s="344"/>
      <c r="AE645" s="71" t="str">
        <f t="shared" ref="AE645" si="464">+IF(Q646&gt;Q645,"SUPERADA",IF(Q646=Q645,"EQUILIBRADA",IF(Q646&lt;Q645,"PARA MEJORAR")))</f>
        <v>EQUILIBRADA</v>
      </c>
      <c r="AF645" s="338"/>
      <c r="AG645" s="338"/>
      <c r="AH645" s="339"/>
      <c r="AI645" s="351"/>
      <c r="AJ645" s="345"/>
    </row>
    <row r="646" spans="1:36" ht="30" customHeight="1" x14ac:dyDescent="0.2">
      <c r="A646" s="158"/>
      <c r="B646" s="361"/>
      <c r="C646" s="359"/>
      <c r="D646" s="360"/>
      <c r="E646" s="362"/>
      <c r="F646" s="360"/>
      <c r="G646" s="345"/>
      <c r="H646" s="350"/>
      <c r="I646" s="345"/>
      <c r="J646" s="345"/>
      <c r="K646" s="348"/>
      <c r="L646" s="349"/>
      <c r="M646" s="342"/>
      <c r="N646" s="51" t="s">
        <v>45</v>
      </c>
      <c r="O646" s="52">
        <v>0</v>
      </c>
      <c r="P646" s="52">
        <v>0.25</v>
      </c>
      <c r="Q646" s="52">
        <v>0.55000000000000004</v>
      </c>
      <c r="R646" s="52">
        <v>0.55000000000000004</v>
      </c>
      <c r="S646" s="53">
        <f>SUM(O646:O646)*M645</f>
        <v>0</v>
      </c>
      <c r="T646" s="53">
        <f>SUM(P646:P646)*M645</f>
        <v>7.4999999999999997E-2</v>
      </c>
      <c r="U646" s="53">
        <f t="shared" si="446"/>
        <v>0.16500000000000001</v>
      </c>
      <c r="V646" s="53">
        <f>SUM(R646:R646)*M645</f>
        <v>0.16500000000000001</v>
      </c>
      <c r="W646" s="53">
        <f t="shared" si="463"/>
        <v>0.16500000000000001</v>
      </c>
      <c r="X646" s="341"/>
      <c r="Y646" s="341"/>
      <c r="Z646" s="341"/>
      <c r="AA646" s="341"/>
      <c r="AB646" s="341"/>
      <c r="AC646" s="343"/>
      <c r="AD646" s="344"/>
      <c r="AE646" s="71"/>
      <c r="AF646" s="338"/>
      <c r="AG646" s="338"/>
      <c r="AH646" s="339"/>
      <c r="AI646" s="351"/>
      <c r="AJ646" s="345"/>
    </row>
    <row r="647" spans="1:36" ht="30" customHeight="1" x14ac:dyDescent="0.2">
      <c r="A647" s="158"/>
      <c r="B647" s="361"/>
      <c r="C647" s="359"/>
      <c r="D647" s="360"/>
      <c r="E647" s="362"/>
      <c r="F647" s="360"/>
      <c r="G647" s="345"/>
      <c r="H647" s="350"/>
      <c r="I647" s="345"/>
      <c r="J647" s="345"/>
      <c r="K647" s="348"/>
      <c r="L647" s="349" t="s">
        <v>793</v>
      </c>
      <c r="M647" s="342">
        <v>0.25</v>
      </c>
      <c r="N647" s="48" t="s">
        <v>41</v>
      </c>
      <c r="O647" s="49">
        <v>0</v>
      </c>
      <c r="P647" s="49">
        <v>0.1</v>
      </c>
      <c r="Q647" s="49">
        <v>0.4</v>
      </c>
      <c r="R647" s="49">
        <v>1</v>
      </c>
      <c r="S647" s="50">
        <f>SUM(O647:O647)*M647</f>
        <v>0</v>
      </c>
      <c r="T647" s="50">
        <f>SUM(P647:P647)*M647</f>
        <v>2.5000000000000001E-2</v>
      </c>
      <c r="U647" s="50">
        <f t="shared" si="444"/>
        <v>0.1</v>
      </c>
      <c r="V647" s="50">
        <f>SUM(R647:R647)*M647</f>
        <v>0.25</v>
      </c>
      <c r="W647" s="50">
        <f t="shared" si="463"/>
        <v>0.25</v>
      </c>
      <c r="X647" s="341"/>
      <c r="Y647" s="341"/>
      <c r="Z647" s="341"/>
      <c r="AA647" s="341"/>
      <c r="AB647" s="341"/>
      <c r="AC647" s="343"/>
      <c r="AD647" s="344"/>
      <c r="AE647" s="71" t="str">
        <f t="shared" ref="AE647" si="465">+IF(Q648&gt;Q647,"SUPERADA",IF(Q648=Q647,"EQUILIBRADA",IF(Q648&lt;Q647,"PARA MEJORAR")))</f>
        <v>PARA MEJORAR</v>
      </c>
      <c r="AF647" s="338"/>
      <c r="AG647" s="338"/>
      <c r="AH647" s="339"/>
      <c r="AI647" s="351"/>
      <c r="AJ647" s="345"/>
    </row>
    <row r="648" spans="1:36" ht="30" customHeight="1" x14ac:dyDescent="0.2">
      <c r="A648" s="158"/>
      <c r="B648" s="361"/>
      <c r="C648" s="359"/>
      <c r="D648" s="360"/>
      <c r="E648" s="362"/>
      <c r="F648" s="360"/>
      <c r="G648" s="345"/>
      <c r="H648" s="350"/>
      <c r="I648" s="345"/>
      <c r="J648" s="345"/>
      <c r="K648" s="348"/>
      <c r="L648" s="349"/>
      <c r="M648" s="342"/>
      <c r="N648" s="51" t="s">
        <v>45</v>
      </c>
      <c r="O648" s="52">
        <v>0</v>
      </c>
      <c r="P648" s="52">
        <v>0.1</v>
      </c>
      <c r="Q648" s="52">
        <v>0.3</v>
      </c>
      <c r="R648" s="52">
        <v>1</v>
      </c>
      <c r="S648" s="53">
        <f>SUM(O648:O648)*M647</f>
        <v>0</v>
      </c>
      <c r="T648" s="53">
        <f>SUM(P648:P648)*M647</f>
        <v>2.5000000000000001E-2</v>
      </c>
      <c r="U648" s="53">
        <f t="shared" si="446"/>
        <v>7.4999999999999997E-2</v>
      </c>
      <c r="V648" s="53">
        <f>SUM(R648:R648)*M647</f>
        <v>0.25</v>
      </c>
      <c r="W648" s="53">
        <f t="shared" si="463"/>
        <v>0.25</v>
      </c>
      <c r="X648" s="341"/>
      <c r="Y648" s="341"/>
      <c r="Z648" s="341"/>
      <c r="AA648" s="341"/>
      <c r="AB648" s="341"/>
      <c r="AC648" s="343"/>
      <c r="AD648" s="344"/>
      <c r="AE648" s="71"/>
      <c r="AF648" s="338"/>
      <c r="AG648" s="338"/>
      <c r="AH648" s="339"/>
      <c r="AI648" s="351"/>
      <c r="AJ648" s="345"/>
    </row>
    <row r="649" spans="1:36" ht="30" customHeight="1" x14ac:dyDescent="0.2">
      <c r="A649" s="158"/>
      <c r="B649" s="361"/>
      <c r="C649" s="359"/>
      <c r="D649" s="360"/>
      <c r="E649" s="362"/>
      <c r="F649" s="360"/>
      <c r="G649" s="345" t="s">
        <v>794</v>
      </c>
      <c r="H649" s="346">
        <v>99</v>
      </c>
      <c r="I649" s="345" t="s">
        <v>795</v>
      </c>
      <c r="J649" s="345" t="s">
        <v>796</v>
      </c>
      <c r="K649" s="347">
        <f>+AA649</f>
        <v>0.92800000000000016</v>
      </c>
      <c r="L649" s="352" t="s">
        <v>797</v>
      </c>
      <c r="M649" s="342">
        <v>0.1</v>
      </c>
      <c r="N649" s="48" t="s">
        <v>41</v>
      </c>
      <c r="O649" s="49">
        <v>1</v>
      </c>
      <c r="P649" s="49">
        <v>1</v>
      </c>
      <c r="Q649" s="49">
        <v>1</v>
      </c>
      <c r="R649" s="49">
        <v>1</v>
      </c>
      <c r="S649" s="50">
        <f>SUM(O649:O649)*M649</f>
        <v>0.1</v>
      </c>
      <c r="T649" s="50">
        <f>SUM(P649:P649)*M649</f>
        <v>0.1</v>
      </c>
      <c r="U649" s="50">
        <f t="shared" si="444"/>
        <v>0.1</v>
      </c>
      <c r="V649" s="50">
        <f>SUM(R649:R649)*M649</f>
        <v>0.1</v>
      </c>
      <c r="W649" s="50">
        <f t="shared" si="463"/>
        <v>0.1</v>
      </c>
      <c r="X649" s="341">
        <f>+S650+S652+S654</f>
        <v>0.32</v>
      </c>
      <c r="Y649" s="341">
        <f>+T650+T652+T654</f>
        <v>0.58400000000000007</v>
      </c>
      <c r="Z649" s="341">
        <f>+U650+U652+U654</f>
        <v>0.752</v>
      </c>
      <c r="AA649" s="341">
        <f>+V650+V652+V654</f>
        <v>0.92800000000000016</v>
      </c>
      <c r="AB649" s="341">
        <f>MAX(X649:AA654)</f>
        <v>0.92800000000000016</v>
      </c>
      <c r="AC649" s="343"/>
      <c r="AD649" s="344"/>
      <c r="AE649" s="71" t="str">
        <f t="shared" ref="AE649" si="466">+IF(Q650&gt;Q649,"SUPERADA",IF(Q650=Q649,"EQUILIBRADA",IF(Q650&lt;Q649,"PARA MEJORAR")))</f>
        <v>EQUILIBRADA</v>
      </c>
      <c r="AF649" s="338" t="str">
        <f>IF(COUNTIF(AE649:AE654,"PARA MEJORAR")&gt;=1,"PARA MEJORAR","BIEN")</f>
        <v>BIEN</v>
      </c>
      <c r="AG649" s="338" t="str">
        <f>IF(COUNTIF(AF649:AF654,"PARA MEJORAR")&gt;=1,"PARA MEJORAR","BIEN")</f>
        <v>BIEN</v>
      </c>
      <c r="AH649" s="339"/>
      <c r="AI649" s="351"/>
      <c r="AJ649" s="345"/>
    </row>
    <row r="650" spans="1:36" ht="30" customHeight="1" x14ac:dyDescent="0.2">
      <c r="A650" s="158"/>
      <c r="B650" s="361"/>
      <c r="C650" s="359"/>
      <c r="D650" s="360"/>
      <c r="E650" s="362"/>
      <c r="F650" s="360"/>
      <c r="G650" s="345"/>
      <c r="H650" s="346"/>
      <c r="I650" s="345"/>
      <c r="J650" s="345"/>
      <c r="K650" s="348"/>
      <c r="L650" s="352"/>
      <c r="M650" s="342"/>
      <c r="N650" s="51" t="s">
        <v>45</v>
      </c>
      <c r="O650" s="52">
        <v>1</v>
      </c>
      <c r="P650" s="52">
        <v>1</v>
      </c>
      <c r="Q650" s="52">
        <v>1</v>
      </c>
      <c r="R650" s="52">
        <v>1</v>
      </c>
      <c r="S650" s="53">
        <f>SUM(O650:O650)*M649</f>
        <v>0.1</v>
      </c>
      <c r="T650" s="53">
        <f>SUM(P650:P650)*M649</f>
        <v>0.1</v>
      </c>
      <c r="U650" s="53">
        <f t="shared" si="446"/>
        <v>0.1</v>
      </c>
      <c r="V650" s="53">
        <f>SUM(R650:R650)*M649</f>
        <v>0.1</v>
      </c>
      <c r="W650" s="53">
        <f t="shared" si="463"/>
        <v>0.1</v>
      </c>
      <c r="X650" s="341"/>
      <c r="Y650" s="341"/>
      <c r="Z650" s="341"/>
      <c r="AA650" s="341"/>
      <c r="AB650" s="341"/>
      <c r="AC650" s="343"/>
      <c r="AD650" s="344"/>
      <c r="AE650" s="71"/>
      <c r="AF650" s="338"/>
      <c r="AG650" s="338"/>
      <c r="AH650" s="339"/>
      <c r="AI650" s="351"/>
      <c r="AJ650" s="345"/>
    </row>
    <row r="651" spans="1:36" ht="30" customHeight="1" x14ac:dyDescent="0.2">
      <c r="A651" s="158"/>
      <c r="B651" s="361"/>
      <c r="C651" s="359"/>
      <c r="D651" s="360"/>
      <c r="E651" s="362"/>
      <c r="F651" s="360"/>
      <c r="G651" s="345"/>
      <c r="H651" s="346"/>
      <c r="I651" s="345"/>
      <c r="J651" s="345"/>
      <c r="K651" s="348"/>
      <c r="L651" s="352" t="s">
        <v>798</v>
      </c>
      <c r="M651" s="342">
        <v>0.1</v>
      </c>
      <c r="N651" s="48" t="s">
        <v>41</v>
      </c>
      <c r="O651" s="49">
        <v>1</v>
      </c>
      <c r="P651" s="49">
        <v>1</v>
      </c>
      <c r="Q651" s="49">
        <v>1</v>
      </c>
      <c r="R651" s="49">
        <v>1</v>
      </c>
      <c r="S651" s="50">
        <f>SUM(O651:O651)*M651</f>
        <v>0.1</v>
      </c>
      <c r="T651" s="50">
        <f>SUM(P651:P651)*M651</f>
        <v>0.1</v>
      </c>
      <c r="U651" s="50">
        <f t="shared" si="444"/>
        <v>0.1</v>
      </c>
      <c r="V651" s="50">
        <f>SUM(R651:R651)*M651</f>
        <v>0.1</v>
      </c>
      <c r="W651" s="50">
        <f t="shared" si="463"/>
        <v>0.1</v>
      </c>
      <c r="X651" s="341"/>
      <c r="Y651" s="341"/>
      <c r="Z651" s="341"/>
      <c r="AA651" s="341"/>
      <c r="AB651" s="341"/>
      <c r="AC651" s="343"/>
      <c r="AD651" s="344"/>
      <c r="AE651" s="71" t="str">
        <f t="shared" ref="AE651" si="467">+IF(Q652&gt;Q651,"SUPERADA",IF(Q652=Q651,"EQUILIBRADA",IF(Q652&lt;Q651,"PARA MEJORAR")))</f>
        <v>EQUILIBRADA</v>
      </c>
      <c r="AF651" s="338"/>
      <c r="AG651" s="338"/>
      <c r="AH651" s="339"/>
      <c r="AI651" s="351"/>
      <c r="AJ651" s="345"/>
    </row>
    <row r="652" spans="1:36" ht="30" customHeight="1" x14ac:dyDescent="0.2">
      <c r="A652" s="158"/>
      <c r="B652" s="361"/>
      <c r="C652" s="359"/>
      <c r="D652" s="360"/>
      <c r="E652" s="362"/>
      <c r="F652" s="360"/>
      <c r="G652" s="345"/>
      <c r="H652" s="346"/>
      <c r="I652" s="345"/>
      <c r="J652" s="345"/>
      <c r="K652" s="348"/>
      <c r="L652" s="352"/>
      <c r="M652" s="342"/>
      <c r="N652" s="51" t="s">
        <v>45</v>
      </c>
      <c r="O652" s="52">
        <v>1</v>
      </c>
      <c r="P652" s="52">
        <v>1</v>
      </c>
      <c r="Q652" s="52">
        <v>1</v>
      </c>
      <c r="R652" s="52">
        <v>1</v>
      </c>
      <c r="S652" s="53">
        <f>SUM(O652:O652)*M651</f>
        <v>0.1</v>
      </c>
      <c r="T652" s="53">
        <f>SUM(P652:P652)*M651</f>
        <v>0.1</v>
      </c>
      <c r="U652" s="53">
        <f t="shared" si="446"/>
        <v>0.1</v>
      </c>
      <c r="V652" s="53">
        <f>SUM(R652:R652)*M651</f>
        <v>0.1</v>
      </c>
      <c r="W652" s="53">
        <f t="shared" si="463"/>
        <v>0.1</v>
      </c>
      <c r="X652" s="341"/>
      <c r="Y652" s="341"/>
      <c r="Z652" s="341"/>
      <c r="AA652" s="341"/>
      <c r="AB652" s="341"/>
      <c r="AC652" s="343"/>
      <c r="AD652" s="344"/>
      <c r="AE652" s="71"/>
      <c r="AF652" s="338"/>
      <c r="AG652" s="338"/>
      <c r="AH652" s="339"/>
      <c r="AI652" s="351"/>
      <c r="AJ652" s="345"/>
    </row>
    <row r="653" spans="1:36" ht="30" customHeight="1" x14ac:dyDescent="0.2">
      <c r="A653" s="158"/>
      <c r="B653" s="361"/>
      <c r="C653" s="359"/>
      <c r="D653" s="360"/>
      <c r="E653" s="362"/>
      <c r="F653" s="360"/>
      <c r="G653" s="345"/>
      <c r="H653" s="346"/>
      <c r="I653" s="345"/>
      <c r="J653" s="345"/>
      <c r="K653" s="348"/>
      <c r="L653" s="352" t="s">
        <v>799</v>
      </c>
      <c r="M653" s="342">
        <v>0.8</v>
      </c>
      <c r="N653" s="48" t="s">
        <v>41</v>
      </c>
      <c r="O653" s="49">
        <v>0.1</v>
      </c>
      <c r="P653" s="49">
        <v>0.3</v>
      </c>
      <c r="Q653" s="49">
        <v>0.6</v>
      </c>
      <c r="R653" s="49">
        <v>1</v>
      </c>
      <c r="S653" s="50">
        <f>SUM(O653:O653)*M653</f>
        <v>8.0000000000000016E-2</v>
      </c>
      <c r="T653" s="50">
        <f>SUM(P653:P653)*M653</f>
        <v>0.24</v>
      </c>
      <c r="U653" s="50">
        <f t="shared" si="444"/>
        <v>0.48</v>
      </c>
      <c r="V653" s="50">
        <f>SUM(R653:R653)*M653</f>
        <v>0.8</v>
      </c>
      <c r="W653" s="50">
        <f t="shared" si="463"/>
        <v>0.8</v>
      </c>
      <c r="X653" s="341"/>
      <c r="Y653" s="341"/>
      <c r="Z653" s="341"/>
      <c r="AA653" s="341"/>
      <c r="AB653" s="341"/>
      <c r="AC653" s="343"/>
      <c r="AD653" s="344"/>
      <c r="AE653" s="71" t="str">
        <f t="shared" ref="AE653" si="468">+IF(Q654&gt;Q653,"SUPERADA",IF(Q654=Q653,"EQUILIBRADA",IF(Q654&lt;Q653,"PARA MEJORAR")))</f>
        <v>SUPERADA</v>
      </c>
      <c r="AF653" s="338"/>
      <c r="AG653" s="338"/>
      <c r="AH653" s="339"/>
      <c r="AI653" s="351"/>
      <c r="AJ653" s="345"/>
    </row>
    <row r="654" spans="1:36" ht="30" customHeight="1" x14ac:dyDescent="0.2">
      <c r="A654" s="158"/>
      <c r="B654" s="361"/>
      <c r="C654" s="359"/>
      <c r="D654" s="360"/>
      <c r="E654" s="362"/>
      <c r="F654" s="360"/>
      <c r="G654" s="345"/>
      <c r="H654" s="346"/>
      <c r="I654" s="345"/>
      <c r="J654" s="345"/>
      <c r="K654" s="348"/>
      <c r="L654" s="352"/>
      <c r="M654" s="342"/>
      <c r="N654" s="51" t="s">
        <v>45</v>
      </c>
      <c r="O654" s="52">
        <v>0.15</v>
      </c>
      <c r="P654" s="52">
        <v>0.48</v>
      </c>
      <c r="Q654" s="52">
        <v>0.69</v>
      </c>
      <c r="R654" s="52">
        <v>0.91</v>
      </c>
      <c r="S654" s="53">
        <f>SUM(O654:O654)*M653</f>
        <v>0.12</v>
      </c>
      <c r="T654" s="53">
        <f>SUM(P654:P654)*M653</f>
        <v>0.38400000000000001</v>
      </c>
      <c r="U654" s="53">
        <f t="shared" si="446"/>
        <v>0.55199999999999994</v>
      </c>
      <c r="V654" s="53">
        <f>SUM(R654:R654)*M653</f>
        <v>0.72800000000000009</v>
      </c>
      <c r="W654" s="53">
        <f t="shared" si="463"/>
        <v>0.72800000000000009</v>
      </c>
      <c r="X654" s="341"/>
      <c r="Y654" s="341"/>
      <c r="Z654" s="341"/>
      <c r="AA654" s="341"/>
      <c r="AB654" s="341"/>
      <c r="AC654" s="343"/>
      <c r="AD654" s="344"/>
      <c r="AE654" s="71"/>
      <c r="AF654" s="338"/>
      <c r="AG654" s="338"/>
      <c r="AH654" s="339"/>
      <c r="AI654" s="351"/>
      <c r="AJ654" s="345"/>
    </row>
    <row r="655" spans="1:36" ht="30" customHeight="1" x14ac:dyDescent="0.2">
      <c r="A655" s="158"/>
      <c r="B655" s="361"/>
      <c r="C655" s="359"/>
      <c r="D655" s="360"/>
      <c r="E655" s="362"/>
      <c r="F655" s="360"/>
      <c r="G655" s="345" t="s">
        <v>800</v>
      </c>
      <c r="H655" s="346">
        <v>100</v>
      </c>
      <c r="I655" s="345" t="s">
        <v>801</v>
      </c>
      <c r="J655" s="345" t="s">
        <v>802</v>
      </c>
      <c r="K655" s="347">
        <f>+AA655</f>
        <v>1</v>
      </c>
      <c r="L655" s="352" t="s">
        <v>803</v>
      </c>
      <c r="M655" s="342">
        <v>0.1</v>
      </c>
      <c r="N655" s="48" t="s">
        <v>41</v>
      </c>
      <c r="O655" s="49">
        <v>1</v>
      </c>
      <c r="P655" s="49">
        <v>1</v>
      </c>
      <c r="Q655" s="49">
        <v>1</v>
      </c>
      <c r="R655" s="49">
        <v>1</v>
      </c>
      <c r="S655" s="50">
        <f>SUM(O655:O655)*M655</f>
        <v>0.1</v>
      </c>
      <c r="T655" s="50">
        <f>SUM(P655:P655)*M655</f>
        <v>0.1</v>
      </c>
      <c r="U655" s="50">
        <f t="shared" si="444"/>
        <v>0.1</v>
      </c>
      <c r="V655" s="50">
        <f>SUM(R655:R655)*M655</f>
        <v>0.1</v>
      </c>
      <c r="W655" s="50">
        <f t="shared" si="463"/>
        <v>0.1</v>
      </c>
      <c r="X655" s="341">
        <f>+S656+S658+S660</f>
        <v>0.24000000000000002</v>
      </c>
      <c r="Y655" s="341">
        <f>+T656+T658+T660</f>
        <v>0.44</v>
      </c>
      <c r="Z655" s="341">
        <f>+U656+U658+U660</f>
        <v>0.72</v>
      </c>
      <c r="AA655" s="341">
        <f>+V656+V658+V660</f>
        <v>1</v>
      </c>
      <c r="AB655" s="341">
        <f>MAX(X655:AA660)</f>
        <v>1</v>
      </c>
      <c r="AC655" s="343"/>
      <c r="AD655" s="344"/>
      <c r="AE655" s="71" t="str">
        <f t="shared" ref="AE655" si="469">+IF(Q656&gt;Q655,"SUPERADA",IF(Q656=Q655,"EQUILIBRADA",IF(Q656&lt;Q655,"PARA MEJORAR")))</f>
        <v>EQUILIBRADA</v>
      </c>
      <c r="AF655" s="338" t="str">
        <f>IF(COUNTIF(AE655:AE660,"PARA MEJORAR")&gt;=1,"PARA MEJORAR","BIEN")</f>
        <v>BIEN</v>
      </c>
      <c r="AG655" s="338" t="str">
        <f>IF(COUNTIF(AF655:AF660,"PARA MEJORAR")&gt;=1,"PARA MEJORAR","BIEN")</f>
        <v>BIEN</v>
      </c>
      <c r="AH655" s="339"/>
      <c r="AI655" s="351"/>
      <c r="AJ655" s="345"/>
    </row>
    <row r="656" spans="1:36" ht="30" customHeight="1" x14ac:dyDescent="0.2">
      <c r="A656" s="158"/>
      <c r="B656" s="361"/>
      <c r="C656" s="359"/>
      <c r="D656" s="360"/>
      <c r="E656" s="362"/>
      <c r="F656" s="360"/>
      <c r="G656" s="345"/>
      <c r="H656" s="346"/>
      <c r="I656" s="345"/>
      <c r="J656" s="345"/>
      <c r="K656" s="348"/>
      <c r="L656" s="352"/>
      <c r="M656" s="342"/>
      <c r="N656" s="51" t="s">
        <v>45</v>
      </c>
      <c r="O656" s="52">
        <v>1</v>
      </c>
      <c r="P656" s="52">
        <v>1</v>
      </c>
      <c r="Q656" s="52">
        <v>1</v>
      </c>
      <c r="R656" s="52">
        <v>1</v>
      </c>
      <c r="S656" s="53">
        <f>SUM(O656:O656)*M655</f>
        <v>0.1</v>
      </c>
      <c r="T656" s="53">
        <f>SUM(P656:P656)*M655</f>
        <v>0.1</v>
      </c>
      <c r="U656" s="53">
        <f t="shared" si="446"/>
        <v>0.1</v>
      </c>
      <c r="V656" s="53">
        <f>SUM(R656:R656)*M655</f>
        <v>0.1</v>
      </c>
      <c r="W656" s="53">
        <f t="shared" si="463"/>
        <v>0.1</v>
      </c>
      <c r="X656" s="341"/>
      <c r="Y656" s="341"/>
      <c r="Z656" s="341"/>
      <c r="AA656" s="341"/>
      <c r="AB656" s="341"/>
      <c r="AC656" s="343"/>
      <c r="AD656" s="344"/>
      <c r="AE656" s="71"/>
      <c r="AF656" s="338"/>
      <c r="AG656" s="338"/>
      <c r="AH656" s="339"/>
      <c r="AI656" s="351"/>
      <c r="AJ656" s="345"/>
    </row>
    <row r="657" spans="1:36" ht="30" customHeight="1" x14ac:dyDescent="0.2">
      <c r="A657" s="158"/>
      <c r="B657" s="361"/>
      <c r="C657" s="359"/>
      <c r="D657" s="360"/>
      <c r="E657" s="362"/>
      <c r="F657" s="360"/>
      <c r="G657" s="345"/>
      <c r="H657" s="346"/>
      <c r="I657" s="345"/>
      <c r="J657" s="345"/>
      <c r="K657" s="348"/>
      <c r="L657" s="352" t="s">
        <v>804</v>
      </c>
      <c r="M657" s="342">
        <v>0.1</v>
      </c>
      <c r="N657" s="48" t="s">
        <v>41</v>
      </c>
      <c r="O657" s="49">
        <v>1</v>
      </c>
      <c r="P657" s="49">
        <v>1</v>
      </c>
      <c r="Q657" s="49">
        <v>1</v>
      </c>
      <c r="R657" s="49">
        <v>1</v>
      </c>
      <c r="S657" s="50">
        <f>SUM(O657:O657)*M657</f>
        <v>0.1</v>
      </c>
      <c r="T657" s="50">
        <f>SUM(P657:P657)*M657</f>
        <v>0.1</v>
      </c>
      <c r="U657" s="50">
        <f t="shared" si="444"/>
        <v>0.1</v>
      </c>
      <c r="V657" s="50">
        <f>SUM(R657:R657)*M657</f>
        <v>0.1</v>
      </c>
      <c r="W657" s="50">
        <f t="shared" si="463"/>
        <v>0.1</v>
      </c>
      <c r="X657" s="341"/>
      <c r="Y657" s="341"/>
      <c r="Z657" s="341"/>
      <c r="AA657" s="341"/>
      <c r="AB657" s="341"/>
      <c r="AC657" s="343"/>
      <c r="AD657" s="344"/>
      <c r="AE657" s="71" t="str">
        <f t="shared" ref="AE657" si="470">+IF(Q658&gt;Q657,"SUPERADA",IF(Q658=Q657,"EQUILIBRADA",IF(Q658&lt;Q657,"PARA MEJORAR")))</f>
        <v>EQUILIBRADA</v>
      </c>
      <c r="AF657" s="338"/>
      <c r="AG657" s="338"/>
      <c r="AH657" s="339"/>
      <c r="AI657" s="351"/>
      <c r="AJ657" s="345"/>
    </row>
    <row r="658" spans="1:36" ht="30" customHeight="1" x14ac:dyDescent="0.2">
      <c r="A658" s="158"/>
      <c r="B658" s="361"/>
      <c r="C658" s="359"/>
      <c r="D658" s="360"/>
      <c r="E658" s="362"/>
      <c r="F658" s="360"/>
      <c r="G658" s="345"/>
      <c r="H658" s="346"/>
      <c r="I658" s="345"/>
      <c r="J658" s="345"/>
      <c r="K658" s="348"/>
      <c r="L658" s="352"/>
      <c r="M658" s="342"/>
      <c r="N658" s="51" t="s">
        <v>45</v>
      </c>
      <c r="O658" s="52">
        <v>1</v>
      </c>
      <c r="P658" s="52">
        <v>1</v>
      </c>
      <c r="Q658" s="52">
        <v>1</v>
      </c>
      <c r="R658" s="52">
        <v>1</v>
      </c>
      <c r="S658" s="53">
        <f>SUM(O658:O658)*M657</f>
        <v>0.1</v>
      </c>
      <c r="T658" s="53">
        <f>SUM(P658:P658)*M657</f>
        <v>0.1</v>
      </c>
      <c r="U658" s="53">
        <f t="shared" si="446"/>
        <v>0.1</v>
      </c>
      <c r="V658" s="53">
        <f>SUM(R658:R658)*M657</f>
        <v>0.1</v>
      </c>
      <c r="W658" s="53">
        <f t="shared" si="463"/>
        <v>0.1</v>
      </c>
      <c r="X658" s="341"/>
      <c r="Y658" s="341"/>
      <c r="Z658" s="341"/>
      <c r="AA658" s="341"/>
      <c r="AB658" s="341"/>
      <c r="AC658" s="343"/>
      <c r="AD658" s="344"/>
      <c r="AE658" s="71"/>
      <c r="AF658" s="338"/>
      <c r="AG658" s="338"/>
      <c r="AH658" s="339"/>
      <c r="AI658" s="351"/>
      <c r="AJ658" s="345"/>
    </row>
    <row r="659" spans="1:36" ht="30" customHeight="1" x14ac:dyDescent="0.2">
      <c r="A659" s="158"/>
      <c r="B659" s="361"/>
      <c r="C659" s="359"/>
      <c r="D659" s="360"/>
      <c r="E659" s="362"/>
      <c r="F659" s="360"/>
      <c r="G659" s="345"/>
      <c r="H659" s="346"/>
      <c r="I659" s="345"/>
      <c r="J659" s="345"/>
      <c r="K659" s="348"/>
      <c r="L659" s="352" t="s">
        <v>805</v>
      </c>
      <c r="M659" s="342">
        <v>0.8</v>
      </c>
      <c r="N659" s="48" t="s">
        <v>41</v>
      </c>
      <c r="O659" s="49">
        <v>0.05</v>
      </c>
      <c r="P659" s="49">
        <v>0.3</v>
      </c>
      <c r="Q659" s="49">
        <v>0.65</v>
      </c>
      <c r="R659" s="49">
        <v>1</v>
      </c>
      <c r="S659" s="50">
        <f>SUM(O659:O659)*M659</f>
        <v>4.0000000000000008E-2</v>
      </c>
      <c r="T659" s="50">
        <f>SUM(P659:P659)*M659</f>
        <v>0.24</v>
      </c>
      <c r="U659" s="50">
        <f t="shared" si="444"/>
        <v>0.52</v>
      </c>
      <c r="V659" s="50">
        <f>SUM(R659:R659)*M659</f>
        <v>0.8</v>
      </c>
      <c r="W659" s="50">
        <f t="shared" si="463"/>
        <v>0.8</v>
      </c>
      <c r="X659" s="341"/>
      <c r="Y659" s="341"/>
      <c r="Z659" s="341"/>
      <c r="AA659" s="341"/>
      <c r="AB659" s="341"/>
      <c r="AC659" s="343"/>
      <c r="AD659" s="344"/>
      <c r="AE659" s="71" t="str">
        <f t="shared" ref="AE659" si="471">+IF(Q660&gt;Q659,"SUPERADA",IF(Q660=Q659,"EQUILIBRADA",IF(Q660&lt;Q659,"PARA MEJORAR")))</f>
        <v>EQUILIBRADA</v>
      </c>
      <c r="AF659" s="338"/>
      <c r="AG659" s="338"/>
      <c r="AH659" s="339"/>
      <c r="AI659" s="351"/>
      <c r="AJ659" s="345"/>
    </row>
    <row r="660" spans="1:36" ht="30" customHeight="1" x14ac:dyDescent="0.2">
      <c r="A660" s="158"/>
      <c r="B660" s="361"/>
      <c r="C660" s="359"/>
      <c r="D660" s="360"/>
      <c r="E660" s="362"/>
      <c r="F660" s="360"/>
      <c r="G660" s="345"/>
      <c r="H660" s="346"/>
      <c r="I660" s="345"/>
      <c r="J660" s="345"/>
      <c r="K660" s="348"/>
      <c r="L660" s="352"/>
      <c r="M660" s="342"/>
      <c r="N660" s="51" t="s">
        <v>45</v>
      </c>
      <c r="O660" s="52">
        <v>0.05</v>
      </c>
      <c r="P660" s="52">
        <v>0.3</v>
      </c>
      <c r="Q660" s="52">
        <v>0.65</v>
      </c>
      <c r="R660" s="52">
        <v>1</v>
      </c>
      <c r="S660" s="53">
        <f>SUM(O660:O660)*M659</f>
        <v>4.0000000000000008E-2</v>
      </c>
      <c r="T660" s="53">
        <f>SUM(P660:P660)*M659</f>
        <v>0.24</v>
      </c>
      <c r="U660" s="53">
        <f t="shared" si="446"/>
        <v>0.52</v>
      </c>
      <c r="V660" s="53">
        <f>SUM(R660:R660)*M659</f>
        <v>0.8</v>
      </c>
      <c r="W660" s="53">
        <f t="shared" si="463"/>
        <v>0.8</v>
      </c>
      <c r="X660" s="341"/>
      <c r="Y660" s="341"/>
      <c r="Z660" s="341"/>
      <c r="AA660" s="341"/>
      <c r="AB660" s="341"/>
      <c r="AC660" s="343"/>
      <c r="AD660" s="344"/>
      <c r="AE660" s="71"/>
      <c r="AF660" s="338"/>
      <c r="AG660" s="338"/>
      <c r="AH660" s="339"/>
      <c r="AI660" s="351"/>
      <c r="AJ660" s="345"/>
    </row>
    <row r="661" spans="1:36" ht="30" customHeight="1" x14ac:dyDescent="0.2">
      <c r="A661" s="158"/>
      <c r="B661" s="361"/>
      <c r="C661" s="359">
        <v>50</v>
      </c>
      <c r="D661" s="360" t="s">
        <v>806</v>
      </c>
      <c r="E661" s="354">
        <v>54</v>
      </c>
      <c r="F661" s="355" t="s">
        <v>807</v>
      </c>
      <c r="G661" s="345" t="s">
        <v>808</v>
      </c>
      <c r="H661" s="350">
        <v>101</v>
      </c>
      <c r="I661" s="345" t="s">
        <v>809</v>
      </c>
      <c r="J661" s="345" t="s">
        <v>810</v>
      </c>
      <c r="K661" s="347">
        <f>+AA661</f>
        <v>1</v>
      </c>
      <c r="L661" s="353" t="s">
        <v>811</v>
      </c>
      <c r="M661" s="342">
        <v>0.3</v>
      </c>
      <c r="N661" s="48" t="s">
        <v>41</v>
      </c>
      <c r="O661" s="49">
        <v>0</v>
      </c>
      <c r="P661" s="49">
        <v>0.25</v>
      </c>
      <c r="Q661" s="49">
        <v>0.5</v>
      </c>
      <c r="R661" s="49">
        <v>1</v>
      </c>
      <c r="S661" s="50">
        <f>SUM(O661:O661)*M661</f>
        <v>0</v>
      </c>
      <c r="T661" s="50">
        <f>SUM(P661:P661)*M661</f>
        <v>7.4999999999999997E-2</v>
      </c>
      <c r="U661" s="50">
        <f t="shared" si="444"/>
        <v>0.15</v>
      </c>
      <c r="V661" s="50">
        <f>SUM(R661:R661)*M661</f>
        <v>0.3</v>
      </c>
      <c r="W661" s="50">
        <f t="shared" si="463"/>
        <v>0.3</v>
      </c>
      <c r="X661" s="341">
        <f>+S662+S664+S666+S668</f>
        <v>2.5000000000000001E-2</v>
      </c>
      <c r="Y661" s="341">
        <f t="shared" ref="Y661:AA661" si="472">+T662+T664+T666+T668</f>
        <v>0.32500000000000001</v>
      </c>
      <c r="Z661" s="341">
        <f>+U662+U664+U666+U668</f>
        <v>0.55000000000000004</v>
      </c>
      <c r="AA661" s="341">
        <f t="shared" si="472"/>
        <v>1</v>
      </c>
      <c r="AB661" s="341">
        <f>MAX(X661:AA668)</f>
        <v>1</v>
      </c>
      <c r="AC661" s="343"/>
      <c r="AD661" s="344"/>
      <c r="AE661" s="71" t="str">
        <f t="shared" ref="AE661" si="473">+IF(Q662&gt;Q661,"SUPERADA",IF(Q662=Q661,"EQUILIBRADA",IF(Q662&lt;Q661,"PARA MEJORAR")))</f>
        <v>EQUILIBRADA</v>
      </c>
      <c r="AF661" s="338" t="str">
        <f>IF(COUNTIF(AE661:AE668,"PARA MEJORAR")&gt;=1,"PARA MEJORAR","BIEN")</f>
        <v>BIEN</v>
      </c>
      <c r="AG661" s="338" t="str">
        <f>IF(COUNTIF(AF661:AF668,"PARA MEJORAR")&gt;=1,"PARA MEJORAR","BIEN")</f>
        <v>BIEN</v>
      </c>
      <c r="AH661" s="339"/>
      <c r="AI661" s="351"/>
      <c r="AJ661" s="345"/>
    </row>
    <row r="662" spans="1:36" ht="30" customHeight="1" x14ac:dyDescent="0.2">
      <c r="A662" s="158"/>
      <c r="B662" s="361"/>
      <c r="C662" s="359"/>
      <c r="D662" s="360"/>
      <c r="E662" s="354"/>
      <c r="F662" s="355"/>
      <c r="G662" s="345"/>
      <c r="H662" s="350"/>
      <c r="I662" s="345"/>
      <c r="J662" s="345"/>
      <c r="K662" s="348"/>
      <c r="L662" s="353"/>
      <c r="M662" s="342"/>
      <c r="N662" s="51" t="s">
        <v>45</v>
      </c>
      <c r="O662" s="52">
        <v>0</v>
      </c>
      <c r="P662" s="52">
        <v>0.25</v>
      </c>
      <c r="Q662" s="52">
        <v>0.5</v>
      </c>
      <c r="R662" s="52">
        <v>1</v>
      </c>
      <c r="S662" s="53">
        <f>SUM(O662:O662)*M661</f>
        <v>0</v>
      </c>
      <c r="T662" s="53">
        <f>SUM(P662:P662)*M661</f>
        <v>7.4999999999999997E-2</v>
      </c>
      <c r="U662" s="53">
        <f t="shared" si="446"/>
        <v>0.15</v>
      </c>
      <c r="V662" s="53">
        <f>SUM(R662:R662)*M661</f>
        <v>0.3</v>
      </c>
      <c r="W662" s="53">
        <f t="shared" si="463"/>
        <v>0.3</v>
      </c>
      <c r="X662" s="341"/>
      <c r="Y662" s="341"/>
      <c r="Z662" s="341"/>
      <c r="AA662" s="341"/>
      <c r="AB662" s="341"/>
      <c r="AC662" s="343"/>
      <c r="AD662" s="344"/>
      <c r="AE662" s="71"/>
      <c r="AF662" s="338"/>
      <c r="AG662" s="338"/>
      <c r="AH662" s="339"/>
      <c r="AI662" s="351"/>
      <c r="AJ662" s="345"/>
    </row>
    <row r="663" spans="1:36" ht="30" customHeight="1" x14ac:dyDescent="0.2">
      <c r="A663" s="158"/>
      <c r="B663" s="361"/>
      <c r="C663" s="359"/>
      <c r="D663" s="360"/>
      <c r="E663" s="354"/>
      <c r="F663" s="355"/>
      <c r="G663" s="345"/>
      <c r="H663" s="350"/>
      <c r="I663" s="345"/>
      <c r="J663" s="345"/>
      <c r="K663" s="348"/>
      <c r="L663" s="353" t="s">
        <v>812</v>
      </c>
      <c r="M663" s="342">
        <v>0.3</v>
      </c>
      <c r="N663" s="48" t="s">
        <v>41</v>
      </c>
      <c r="O663" s="49">
        <v>0</v>
      </c>
      <c r="P663" s="49">
        <v>0.25</v>
      </c>
      <c r="Q663" s="49">
        <v>0.5</v>
      </c>
      <c r="R663" s="49">
        <v>1</v>
      </c>
      <c r="S663" s="50">
        <f>SUM(O663:O663)*M663</f>
        <v>0</v>
      </c>
      <c r="T663" s="50">
        <f>SUM(P663:P663)*M663</f>
        <v>7.4999999999999997E-2</v>
      </c>
      <c r="U663" s="50">
        <f t="shared" si="444"/>
        <v>0.15</v>
      </c>
      <c r="V663" s="50">
        <f>SUM(R663:R663)*M663</f>
        <v>0.3</v>
      </c>
      <c r="W663" s="50">
        <f t="shared" si="463"/>
        <v>0.3</v>
      </c>
      <c r="X663" s="341"/>
      <c r="Y663" s="341"/>
      <c r="Z663" s="341"/>
      <c r="AA663" s="341"/>
      <c r="AB663" s="341"/>
      <c r="AC663" s="343"/>
      <c r="AD663" s="344"/>
      <c r="AE663" s="71" t="str">
        <f t="shared" ref="AE663" si="474">+IF(Q664&gt;Q663,"SUPERADA",IF(Q664=Q663,"EQUILIBRADA",IF(Q664&lt;Q663,"PARA MEJORAR")))</f>
        <v>EQUILIBRADA</v>
      </c>
      <c r="AF663" s="338"/>
      <c r="AG663" s="338"/>
      <c r="AH663" s="339"/>
      <c r="AI663" s="351"/>
      <c r="AJ663" s="345"/>
    </row>
    <row r="664" spans="1:36" ht="30" customHeight="1" x14ac:dyDescent="0.2">
      <c r="A664" s="158"/>
      <c r="B664" s="361"/>
      <c r="C664" s="359"/>
      <c r="D664" s="360"/>
      <c r="E664" s="354"/>
      <c r="F664" s="355"/>
      <c r="G664" s="345"/>
      <c r="H664" s="350"/>
      <c r="I664" s="345"/>
      <c r="J664" s="345"/>
      <c r="K664" s="348"/>
      <c r="L664" s="353"/>
      <c r="M664" s="342"/>
      <c r="N664" s="51" t="s">
        <v>45</v>
      </c>
      <c r="O664" s="52">
        <v>0</v>
      </c>
      <c r="P664" s="52">
        <v>0.25</v>
      </c>
      <c r="Q664" s="52">
        <v>0.5</v>
      </c>
      <c r="R664" s="52">
        <v>1</v>
      </c>
      <c r="S664" s="53">
        <f>SUM(O664:O664)*M663</f>
        <v>0</v>
      </c>
      <c r="T664" s="53">
        <f>SUM(P664:P664)*M663</f>
        <v>7.4999999999999997E-2</v>
      </c>
      <c r="U664" s="53">
        <f t="shared" si="446"/>
        <v>0.15</v>
      </c>
      <c r="V664" s="53">
        <f>SUM(R664:R664)*M663</f>
        <v>0.3</v>
      </c>
      <c r="W664" s="53">
        <f t="shared" si="463"/>
        <v>0.3</v>
      </c>
      <c r="X664" s="341"/>
      <c r="Y664" s="341"/>
      <c r="Z664" s="341"/>
      <c r="AA664" s="341"/>
      <c r="AB664" s="341"/>
      <c r="AC664" s="343"/>
      <c r="AD664" s="344"/>
      <c r="AE664" s="71"/>
      <c r="AF664" s="338"/>
      <c r="AG664" s="338"/>
      <c r="AH664" s="339"/>
      <c r="AI664" s="351"/>
      <c r="AJ664" s="345"/>
    </row>
    <row r="665" spans="1:36" ht="30" customHeight="1" x14ac:dyDescent="0.2">
      <c r="A665" s="158"/>
      <c r="B665" s="361"/>
      <c r="C665" s="359"/>
      <c r="D665" s="360"/>
      <c r="E665" s="354"/>
      <c r="F665" s="355"/>
      <c r="G665" s="345"/>
      <c r="H665" s="350"/>
      <c r="I665" s="345"/>
      <c r="J665" s="345"/>
      <c r="K665" s="348"/>
      <c r="L665" s="353" t="s">
        <v>813</v>
      </c>
      <c r="M665" s="342">
        <v>0.1</v>
      </c>
      <c r="N665" s="48" t="s">
        <v>41</v>
      </c>
      <c r="O665" s="49">
        <v>0.25</v>
      </c>
      <c r="P665" s="49">
        <v>1</v>
      </c>
      <c r="Q665" s="49">
        <v>1</v>
      </c>
      <c r="R665" s="49">
        <v>1</v>
      </c>
      <c r="S665" s="50">
        <f>SUM(O665:O665)*M665</f>
        <v>2.5000000000000001E-2</v>
      </c>
      <c r="T665" s="50">
        <f>SUM(P665:P665)*M665</f>
        <v>0.1</v>
      </c>
      <c r="U665" s="50">
        <f t="shared" si="444"/>
        <v>0.1</v>
      </c>
      <c r="V665" s="50">
        <f>SUM(R665:R665)*M665</f>
        <v>0.1</v>
      </c>
      <c r="W665" s="50">
        <f t="shared" si="463"/>
        <v>0.1</v>
      </c>
      <c r="X665" s="341"/>
      <c r="Y665" s="341"/>
      <c r="Z665" s="341"/>
      <c r="AA665" s="341"/>
      <c r="AB665" s="341"/>
      <c r="AC665" s="343"/>
      <c r="AD665" s="344"/>
      <c r="AE665" s="71" t="str">
        <f t="shared" ref="AE665" si="475">+IF(Q666&gt;Q665,"SUPERADA",IF(Q666=Q665,"EQUILIBRADA",IF(Q666&lt;Q665,"PARA MEJORAR")))</f>
        <v>EQUILIBRADA</v>
      </c>
      <c r="AF665" s="338"/>
      <c r="AG665" s="338"/>
      <c r="AH665" s="339"/>
      <c r="AI665" s="351"/>
      <c r="AJ665" s="345"/>
    </row>
    <row r="666" spans="1:36" ht="30" customHeight="1" x14ac:dyDescent="0.2">
      <c r="A666" s="158"/>
      <c r="B666" s="361"/>
      <c r="C666" s="359"/>
      <c r="D666" s="360"/>
      <c r="E666" s="354"/>
      <c r="F666" s="355"/>
      <c r="G666" s="345"/>
      <c r="H666" s="350"/>
      <c r="I666" s="345"/>
      <c r="J666" s="345"/>
      <c r="K666" s="348"/>
      <c r="L666" s="353"/>
      <c r="M666" s="342"/>
      <c r="N666" s="51" t="s">
        <v>45</v>
      </c>
      <c r="O666" s="52">
        <v>0.25</v>
      </c>
      <c r="P666" s="52">
        <v>1</v>
      </c>
      <c r="Q666" s="52">
        <v>1</v>
      </c>
      <c r="R666" s="52">
        <v>1</v>
      </c>
      <c r="S666" s="53">
        <f>SUM(O666:O666)*M665</f>
        <v>2.5000000000000001E-2</v>
      </c>
      <c r="T666" s="53">
        <f>SUM(P666:P666)*M665</f>
        <v>0.1</v>
      </c>
      <c r="U666" s="53">
        <f t="shared" si="446"/>
        <v>0.1</v>
      </c>
      <c r="V666" s="53">
        <f>SUM(R666:R666)*M665</f>
        <v>0.1</v>
      </c>
      <c r="W666" s="53">
        <f t="shared" si="463"/>
        <v>0.1</v>
      </c>
      <c r="X666" s="341"/>
      <c r="Y666" s="341"/>
      <c r="Z666" s="341"/>
      <c r="AA666" s="341"/>
      <c r="AB666" s="341"/>
      <c r="AC666" s="343"/>
      <c r="AD666" s="344"/>
      <c r="AE666" s="71"/>
      <c r="AF666" s="338"/>
      <c r="AG666" s="338"/>
      <c r="AH666" s="339"/>
      <c r="AI666" s="351"/>
      <c r="AJ666" s="345"/>
    </row>
    <row r="667" spans="1:36" ht="30" customHeight="1" x14ac:dyDescent="0.2">
      <c r="A667" s="158"/>
      <c r="B667" s="361"/>
      <c r="C667" s="359"/>
      <c r="D667" s="360"/>
      <c r="E667" s="354"/>
      <c r="F667" s="355"/>
      <c r="G667" s="345"/>
      <c r="H667" s="350"/>
      <c r="I667" s="345"/>
      <c r="J667" s="345"/>
      <c r="K667" s="348"/>
      <c r="L667" s="353" t="s">
        <v>814</v>
      </c>
      <c r="M667" s="342">
        <v>0.3</v>
      </c>
      <c r="N667" s="48" t="s">
        <v>41</v>
      </c>
      <c r="O667" s="49">
        <v>0</v>
      </c>
      <c r="P667" s="49">
        <v>0.25</v>
      </c>
      <c r="Q667" s="49">
        <v>0.5</v>
      </c>
      <c r="R667" s="49">
        <v>1</v>
      </c>
      <c r="S667" s="50">
        <f>SUM(O667:O667)*M667</f>
        <v>0</v>
      </c>
      <c r="T667" s="50">
        <f>SUM(P667:P667)*M667</f>
        <v>7.4999999999999997E-2</v>
      </c>
      <c r="U667" s="50">
        <f t="shared" si="444"/>
        <v>0.15</v>
      </c>
      <c r="V667" s="50">
        <f>SUM(R667:R667)*M667</f>
        <v>0.3</v>
      </c>
      <c r="W667" s="50">
        <f t="shared" si="463"/>
        <v>0.3</v>
      </c>
      <c r="X667" s="341"/>
      <c r="Y667" s="341"/>
      <c r="Z667" s="341"/>
      <c r="AA667" s="341"/>
      <c r="AB667" s="341"/>
      <c r="AC667" s="343"/>
      <c r="AD667" s="344"/>
      <c r="AE667" s="71" t="str">
        <f t="shared" ref="AE667" si="476">+IF(Q668&gt;Q667,"SUPERADA",IF(Q668=Q667,"EQUILIBRADA",IF(Q668&lt;Q667,"PARA MEJORAR")))</f>
        <v>EQUILIBRADA</v>
      </c>
      <c r="AF667" s="338"/>
      <c r="AG667" s="338"/>
      <c r="AH667" s="339"/>
      <c r="AI667" s="351"/>
      <c r="AJ667" s="345"/>
    </row>
    <row r="668" spans="1:36" ht="30" customHeight="1" x14ac:dyDescent="0.2">
      <c r="A668" s="158"/>
      <c r="B668" s="361"/>
      <c r="C668" s="359"/>
      <c r="D668" s="360"/>
      <c r="E668" s="354"/>
      <c r="F668" s="355"/>
      <c r="G668" s="345"/>
      <c r="H668" s="350"/>
      <c r="I668" s="345"/>
      <c r="J668" s="345"/>
      <c r="K668" s="348"/>
      <c r="L668" s="353"/>
      <c r="M668" s="342"/>
      <c r="N668" s="51" t="s">
        <v>45</v>
      </c>
      <c r="O668" s="52">
        <v>0</v>
      </c>
      <c r="P668" s="52">
        <v>0.25</v>
      </c>
      <c r="Q668" s="52">
        <v>0.5</v>
      </c>
      <c r="R668" s="52">
        <v>1</v>
      </c>
      <c r="S668" s="53">
        <f>SUM(O668:O668)*M667</f>
        <v>0</v>
      </c>
      <c r="T668" s="53">
        <f>SUM(P668:P668)*M667</f>
        <v>7.4999999999999997E-2</v>
      </c>
      <c r="U668" s="53">
        <f t="shared" si="446"/>
        <v>0.15</v>
      </c>
      <c r="V668" s="53">
        <f>SUM(R668:R668)*M667</f>
        <v>0.3</v>
      </c>
      <c r="W668" s="53">
        <f t="shared" si="463"/>
        <v>0.3</v>
      </c>
      <c r="X668" s="341"/>
      <c r="Y668" s="341"/>
      <c r="Z668" s="341"/>
      <c r="AA668" s="341"/>
      <c r="AB668" s="341"/>
      <c r="AC668" s="343"/>
      <c r="AD668" s="344"/>
      <c r="AE668" s="71"/>
      <c r="AF668" s="338"/>
      <c r="AG668" s="338"/>
      <c r="AH668" s="339"/>
      <c r="AI668" s="351"/>
      <c r="AJ668" s="345"/>
    </row>
    <row r="669" spans="1:36" ht="30" customHeight="1" x14ac:dyDescent="0.2">
      <c r="A669" s="358" t="s">
        <v>815</v>
      </c>
      <c r="B669" s="361"/>
      <c r="C669" s="359">
        <v>51</v>
      </c>
      <c r="D669" s="360" t="s">
        <v>816</v>
      </c>
      <c r="E669" s="354">
        <v>55</v>
      </c>
      <c r="F669" s="355" t="s">
        <v>817</v>
      </c>
      <c r="G669" s="345" t="s">
        <v>818</v>
      </c>
      <c r="H669" s="350">
        <v>102</v>
      </c>
      <c r="I669" s="345" t="s">
        <v>819</v>
      </c>
      <c r="J669" s="345" t="s">
        <v>819</v>
      </c>
      <c r="K669" s="356">
        <f>+AA669</f>
        <v>0.53800000000000003</v>
      </c>
      <c r="L669" s="349" t="s">
        <v>820</v>
      </c>
      <c r="M669" s="342">
        <v>0.2</v>
      </c>
      <c r="N669" s="48" t="s">
        <v>41</v>
      </c>
      <c r="O669" s="49">
        <v>1</v>
      </c>
      <c r="P669" s="49">
        <v>1</v>
      </c>
      <c r="Q669" s="49">
        <v>1</v>
      </c>
      <c r="R669" s="49">
        <v>1</v>
      </c>
      <c r="S669" s="50">
        <f>SUM(O669:O669)*M669</f>
        <v>0.2</v>
      </c>
      <c r="T669" s="50">
        <f>SUM(P669:P669)*M669</f>
        <v>0.2</v>
      </c>
      <c r="U669" s="50">
        <f t="shared" si="444"/>
        <v>0.2</v>
      </c>
      <c r="V669" s="50">
        <f>SUM(R669:R669)*M669</f>
        <v>0.2</v>
      </c>
      <c r="W669" s="50">
        <f t="shared" si="463"/>
        <v>0.2</v>
      </c>
      <c r="X669" s="341">
        <f>+S670+S672+S674+S676</f>
        <v>0.53800000000000003</v>
      </c>
      <c r="Y669" s="341">
        <f t="shared" ref="Y669:AA669" si="477">+T670+T672+T674+T676</f>
        <v>0.53800000000000003</v>
      </c>
      <c r="Z669" s="341">
        <f>+U670+U672+U674+U676</f>
        <v>0.53800000000000003</v>
      </c>
      <c r="AA669" s="341">
        <f t="shared" si="477"/>
        <v>0.53800000000000003</v>
      </c>
      <c r="AB669" s="341">
        <f>MAX(X669:AA676)</f>
        <v>0.53800000000000003</v>
      </c>
      <c r="AC669" s="343"/>
      <c r="AD669" s="344" t="s">
        <v>821</v>
      </c>
      <c r="AE669" s="71" t="str">
        <f t="shared" ref="AE669" si="478">+IF(Q670&gt;Q669,"SUPERADA",IF(Q670=Q669,"EQUILIBRADA",IF(Q670&lt;Q669,"PARA MEJORAR")))</f>
        <v>EQUILIBRADA</v>
      </c>
      <c r="AF669" s="338" t="str">
        <f>IF(COUNTIF(AE669:AE676,"PARA MEJORAR")&gt;=1,"PARA MEJORAR","BIEN")</f>
        <v>PARA MEJORAR</v>
      </c>
      <c r="AG669" s="338" t="str">
        <f>IF(COUNTIF(AF669:AF732,"PARA MEJORAR")&gt;=1,"PARA MEJORAR","BIEN")</f>
        <v>PARA MEJORAR</v>
      </c>
      <c r="AH669" s="339"/>
      <c r="AI669" s="351"/>
      <c r="AJ669" s="345"/>
    </row>
    <row r="670" spans="1:36" ht="30" customHeight="1" x14ac:dyDescent="0.2">
      <c r="A670" s="358"/>
      <c r="B670" s="361"/>
      <c r="C670" s="359"/>
      <c r="D670" s="360"/>
      <c r="E670" s="354"/>
      <c r="F670" s="355"/>
      <c r="G670" s="345"/>
      <c r="H670" s="350"/>
      <c r="I670" s="345"/>
      <c r="J670" s="345"/>
      <c r="K670" s="357"/>
      <c r="L670" s="349"/>
      <c r="M670" s="342"/>
      <c r="N670" s="51" t="s">
        <v>45</v>
      </c>
      <c r="O670" s="52">
        <v>1</v>
      </c>
      <c r="P670" s="52">
        <v>1</v>
      </c>
      <c r="Q670" s="52">
        <v>1</v>
      </c>
      <c r="R670" s="52">
        <v>1</v>
      </c>
      <c r="S670" s="53">
        <f>SUM(O670:O670)*M669</f>
        <v>0.2</v>
      </c>
      <c r="T670" s="53">
        <f>SUM(P670:P670)*M669</f>
        <v>0.2</v>
      </c>
      <c r="U670" s="53">
        <f t="shared" si="446"/>
        <v>0.2</v>
      </c>
      <c r="V670" s="53">
        <f>SUM(R670:R670)*M669</f>
        <v>0.2</v>
      </c>
      <c r="W670" s="53">
        <f t="shared" si="463"/>
        <v>0.2</v>
      </c>
      <c r="X670" s="341"/>
      <c r="Y670" s="341"/>
      <c r="Z670" s="341"/>
      <c r="AA670" s="341"/>
      <c r="AB670" s="341"/>
      <c r="AC670" s="343"/>
      <c r="AD670" s="344"/>
      <c r="AE670" s="71"/>
      <c r="AF670" s="338"/>
      <c r="AG670" s="338"/>
      <c r="AH670" s="339"/>
      <c r="AI670" s="351"/>
      <c r="AJ670" s="345"/>
    </row>
    <row r="671" spans="1:36" ht="30" customHeight="1" x14ac:dyDescent="0.2">
      <c r="A671" s="358"/>
      <c r="B671" s="361"/>
      <c r="C671" s="359"/>
      <c r="D671" s="360"/>
      <c r="E671" s="354"/>
      <c r="F671" s="355"/>
      <c r="G671" s="345"/>
      <c r="H671" s="350"/>
      <c r="I671" s="345"/>
      <c r="J671" s="345"/>
      <c r="K671" s="357"/>
      <c r="L671" s="349" t="s">
        <v>822</v>
      </c>
      <c r="M671" s="342">
        <v>0.2</v>
      </c>
      <c r="N671" s="48" t="s">
        <v>41</v>
      </c>
      <c r="O671" s="49">
        <v>1</v>
      </c>
      <c r="P671" s="49">
        <v>1</v>
      </c>
      <c r="Q671" s="49">
        <v>1</v>
      </c>
      <c r="R671" s="49">
        <v>1</v>
      </c>
      <c r="S671" s="50">
        <f>SUM(O671:O671)*M671</f>
        <v>0.2</v>
      </c>
      <c r="T671" s="50">
        <f>SUM(P671:P671)*M671</f>
        <v>0.2</v>
      </c>
      <c r="U671" s="50">
        <f t="shared" si="444"/>
        <v>0.2</v>
      </c>
      <c r="V671" s="50">
        <f>SUM(R671:R671)*M671</f>
        <v>0.2</v>
      </c>
      <c r="W671" s="50">
        <f t="shared" si="463"/>
        <v>0.2</v>
      </c>
      <c r="X671" s="341"/>
      <c r="Y671" s="341"/>
      <c r="Z671" s="341"/>
      <c r="AA671" s="341"/>
      <c r="AB671" s="341"/>
      <c r="AC671" s="343"/>
      <c r="AD671" s="344"/>
      <c r="AE671" s="71" t="str">
        <f t="shared" ref="AE671" si="479">+IF(Q672&gt;Q671,"SUPERADA",IF(Q672=Q671,"EQUILIBRADA",IF(Q672&lt;Q671,"PARA MEJORAR")))</f>
        <v>EQUILIBRADA</v>
      </c>
      <c r="AF671" s="338"/>
      <c r="AG671" s="338"/>
      <c r="AH671" s="339"/>
      <c r="AI671" s="351"/>
      <c r="AJ671" s="345"/>
    </row>
    <row r="672" spans="1:36" ht="30" customHeight="1" x14ac:dyDescent="0.2">
      <c r="A672" s="358"/>
      <c r="B672" s="361"/>
      <c r="C672" s="359"/>
      <c r="D672" s="360"/>
      <c r="E672" s="354"/>
      <c r="F672" s="355"/>
      <c r="G672" s="345"/>
      <c r="H672" s="350"/>
      <c r="I672" s="345"/>
      <c r="J672" s="345"/>
      <c r="K672" s="357"/>
      <c r="L672" s="349"/>
      <c r="M672" s="342"/>
      <c r="N672" s="51" t="s">
        <v>45</v>
      </c>
      <c r="O672" s="52">
        <v>1</v>
      </c>
      <c r="P672" s="52">
        <v>1</v>
      </c>
      <c r="Q672" s="52">
        <v>1</v>
      </c>
      <c r="R672" s="52">
        <v>1</v>
      </c>
      <c r="S672" s="53">
        <f>SUM(O672:O672)*M671</f>
        <v>0.2</v>
      </c>
      <c r="T672" s="53">
        <f>SUM(P672:P672)*M671</f>
        <v>0.2</v>
      </c>
      <c r="U672" s="53">
        <f t="shared" si="446"/>
        <v>0.2</v>
      </c>
      <c r="V672" s="53">
        <f>SUM(R672:R672)*M671</f>
        <v>0.2</v>
      </c>
      <c r="W672" s="53">
        <f t="shared" si="463"/>
        <v>0.2</v>
      </c>
      <c r="X672" s="341"/>
      <c r="Y672" s="341"/>
      <c r="Z672" s="341"/>
      <c r="AA672" s="341"/>
      <c r="AB672" s="341"/>
      <c r="AC672" s="343"/>
      <c r="AD672" s="344"/>
      <c r="AE672" s="71"/>
      <c r="AF672" s="338"/>
      <c r="AG672" s="338"/>
      <c r="AH672" s="339"/>
      <c r="AI672" s="351"/>
      <c r="AJ672" s="345"/>
    </row>
    <row r="673" spans="1:36" ht="30" customHeight="1" x14ac:dyDescent="0.2">
      <c r="A673" s="358"/>
      <c r="B673" s="361"/>
      <c r="C673" s="359"/>
      <c r="D673" s="360"/>
      <c r="E673" s="354"/>
      <c r="F673" s="355"/>
      <c r="G673" s="345"/>
      <c r="H673" s="350"/>
      <c r="I673" s="345"/>
      <c r="J673" s="345"/>
      <c r="K673" s="357"/>
      <c r="L673" s="349" t="s">
        <v>823</v>
      </c>
      <c r="M673" s="342">
        <v>0.3</v>
      </c>
      <c r="N673" s="48" t="s">
        <v>41</v>
      </c>
      <c r="O673" s="49">
        <v>0.2</v>
      </c>
      <c r="P673" s="49">
        <v>0.8</v>
      </c>
      <c r="Q673" s="49">
        <v>1</v>
      </c>
      <c r="R673" s="49">
        <v>1</v>
      </c>
      <c r="S673" s="50">
        <f>SUM(O673:O673)*M673</f>
        <v>0.06</v>
      </c>
      <c r="T673" s="50">
        <f>SUM(P673:P673)*M673</f>
        <v>0.24</v>
      </c>
      <c r="U673" s="50">
        <f t="shared" si="444"/>
        <v>0.3</v>
      </c>
      <c r="V673" s="50">
        <f>SUM(R673:R673)*M673</f>
        <v>0.3</v>
      </c>
      <c r="W673" s="50">
        <f t="shared" si="463"/>
        <v>0.3</v>
      </c>
      <c r="X673" s="341"/>
      <c r="Y673" s="341"/>
      <c r="Z673" s="341"/>
      <c r="AA673" s="341"/>
      <c r="AB673" s="341"/>
      <c r="AC673" s="343"/>
      <c r="AD673" s="344"/>
      <c r="AE673" s="71" t="str">
        <f t="shared" ref="AE673" si="480">+IF(Q674&gt;Q673,"SUPERADA",IF(Q674=Q673,"EQUILIBRADA",IF(Q674&lt;Q673,"PARA MEJORAR")))</f>
        <v>PARA MEJORAR</v>
      </c>
      <c r="AF673" s="338"/>
      <c r="AG673" s="338"/>
      <c r="AH673" s="339"/>
      <c r="AI673" s="351"/>
      <c r="AJ673" s="345"/>
    </row>
    <row r="674" spans="1:36" ht="30" customHeight="1" x14ac:dyDescent="0.2">
      <c r="A674" s="358"/>
      <c r="B674" s="361"/>
      <c r="C674" s="359"/>
      <c r="D674" s="360"/>
      <c r="E674" s="354"/>
      <c r="F674" s="355"/>
      <c r="G674" s="345"/>
      <c r="H674" s="350"/>
      <c r="I674" s="345"/>
      <c r="J674" s="345"/>
      <c r="K674" s="357"/>
      <c r="L674" s="349"/>
      <c r="M674" s="342"/>
      <c r="N674" s="51" t="s">
        <v>45</v>
      </c>
      <c r="O674" s="52">
        <v>0.46</v>
      </c>
      <c r="P674" s="52">
        <v>0.46</v>
      </c>
      <c r="Q674" s="52">
        <v>0.46</v>
      </c>
      <c r="R674" s="52">
        <v>0.46</v>
      </c>
      <c r="S674" s="53">
        <f>SUM(O674:O674)*M673</f>
        <v>0.13800000000000001</v>
      </c>
      <c r="T674" s="53">
        <f>SUM(P674:P674)*M673</f>
        <v>0.13800000000000001</v>
      </c>
      <c r="U674" s="53">
        <f t="shared" si="446"/>
        <v>0.13800000000000001</v>
      </c>
      <c r="V674" s="53">
        <f>SUM(R674:R674)*M673</f>
        <v>0.13800000000000001</v>
      </c>
      <c r="W674" s="53">
        <f t="shared" si="463"/>
        <v>0.13800000000000001</v>
      </c>
      <c r="X674" s="341"/>
      <c r="Y674" s="341"/>
      <c r="Z674" s="341"/>
      <c r="AA674" s="341"/>
      <c r="AB674" s="341"/>
      <c r="AC674" s="343"/>
      <c r="AD674" s="344"/>
      <c r="AE674" s="71"/>
      <c r="AF674" s="338"/>
      <c r="AG674" s="338"/>
      <c r="AH674" s="339"/>
      <c r="AI674" s="351"/>
      <c r="AJ674" s="345"/>
    </row>
    <row r="675" spans="1:36" ht="30" customHeight="1" x14ac:dyDescent="0.2">
      <c r="A675" s="358"/>
      <c r="B675" s="361"/>
      <c r="C675" s="359"/>
      <c r="D675" s="360"/>
      <c r="E675" s="354"/>
      <c r="F675" s="355"/>
      <c r="G675" s="345"/>
      <c r="H675" s="350"/>
      <c r="I675" s="345"/>
      <c r="J675" s="345"/>
      <c r="K675" s="357"/>
      <c r="L675" s="349" t="s">
        <v>824</v>
      </c>
      <c r="M675" s="342">
        <v>0.3</v>
      </c>
      <c r="N675" s="48" t="s">
        <v>41</v>
      </c>
      <c r="O675" s="49">
        <v>0</v>
      </c>
      <c r="P675" s="49">
        <v>0</v>
      </c>
      <c r="Q675" s="49">
        <v>1</v>
      </c>
      <c r="R675" s="49">
        <v>1</v>
      </c>
      <c r="S675" s="50">
        <f>SUM(O675:O675)*M675</f>
        <v>0</v>
      </c>
      <c r="T675" s="50">
        <f>SUM(P675:P675)*M675</f>
        <v>0</v>
      </c>
      <c r="U675" s="50">
        <f t="shared" si="444"/>
        <v>0.3</v>
      </c>
      <c r="V675" s="50">
        <f>SUM(R675:R675)*M675</f>
        <v>0.3</v>
      </c>
      <c r="W675" s="50">
        <f t="shared" si="463"/>
        <v>0.3</v>
      </c>
      <c r="X675" s="341"/>
      <c r="Y675" s="341"/>
      <c r="Z675" s="341"/>
      <c r="AA675" s="341"/>
      <c r="AB675" s="341"/>
      <c r="AC675" s="343"/>
      <c r="AD675" s="344"/>
      <c r="AE675" s="71" t="str">
        <f t="shared" ref="AE675" si="481">+IF(Q676&gt;Q675,"SUPERADA",IF(Q676=Q675,"EQUILIBRADA",IF(Q676&lt;Q675,"PARA MEJORAR")))</f>
        <v>PARA MEJORAR</v>
      </c>
      <c r="AF675" s="338"/>
      <c r="AG675" s="338"/>
      <c r="AH675" s="339"/>
      <c r="AI675" s="351"/>
      <c r="AJ675" s="345"/>
    </row>
    <row r="676" spans="1:36" ht="30" customHeight="1" x14ac:dyDescent="0.2">
      <c r="A676" s="358"/>
      <c r="B676" s="361"/>
      <c r="C676" s="359"/>
      <c r="D676" s="360"/>
      <c r="E676" s="354"/>
      <c r="F676" s="355"/>
      <c r="G676" s="345"/>
      <c r="H676" s="350"/>
      <c r="I676" s="345"/>
      <c r="J676" s="345"/>
      <c r="K676" s="357"/>
      <c r="L676" s="349"/>
      <c r="M676" s="342"/>
      <c r="N676" s="51" t="s">
        <v>45</v>
      </c>
      <c r="O676" s="52">
        <v>0</v>
      </c>
      <c r="P676" s="52">
        <v>0</v>
      </c>
      <c r="Q676" s="52">
        <v>0</v>
      </c>
      <c r="R676" s="52">
        <v>0</v>
      </c>
      <c r="S676" s="53">
        <f>SUM(O676:O676)*M675</f>
        <v>0</v>
      </c>
      <c r="T676" s="53">
        <f>SUM(P676:P676)*M675</f>
        <v>0</v>
      </c>
      <c r="U676" s="53">
        <f t="shared" si="446"/>
        <v>0</v>
      </c>
      <c r="V676" s="53">
        <f>SUM(R676:R676)*M675</f>
        <v>0</v>
      </c>
      <c r="W676" s="53">
        <f t="shared" si="463"/>
        <v>0</v>
      </c>
      <c r="X676" s="341"/>
      <c r="Y676" s="341"/>
      <c r="Z676" s="341"/>
      <c r="AA676" s="341"/>
      <c r="AB676" s="341"/>
      <c r="AC676" s="343"/>
      <c r="AD676" s="344"/>
      <c r="AE676" s="71"/>
      <c r="AF676" s="338"/>
      <c r="AG676" s="338"/>
      <c r="AH676" s="339"/>
      <c r="AI676" s="351"/>
      <c r="AJ676" s="345"/>
    </row>
    <row r="677" spans="1:36" ht="30" customHeight="1" x14ac:dyDescent="0.2">
      <c r="A677" s="358"/>
      <c r="B677" s="361"/>
      <c r="C677" s="359"/>
      <c r="D677" s="360"/>
      <c r="E677" s="354"/>
      <c r="F677" s="355"/>
      <c r="G677" s="345" t="s">
        <v>825</v>
      </c>
      <c r="H677" s="350">
        <v>103</v>
      </c>
      <c r="I677" s="345" t="s">
        <v>826</v>
      </c>
      <c r="J677" s="345" t="s">
        <v>827</v>
      </c>
      <c r="K677" s="347">
        <f>+AA677</f>
        <v>0.74</v>
      </c>
      <c r="L677" s="349" t="s">
        <v>828</v>
      </c>
      <c r="M677" s="342">
        <v>0.25</v>
      </c>
      <c r="N677" s="48" t="s">
        <v>41</v>
      </c>
      <c r="O677" s="49">
        <v>0.5</v>
      </c>
      <c r="P677" s="49">
        <v>1</v>
      </c>
      <c r="Q677" s="49">
        <v>1</v>
      </c>
      <c r="R677" s="49">
        <v>1</v>
      </c>
      <c r="S677" s="50">
        <f>SUM(O677:O677)*M677</f>
        <v>0.125</v>
      </c>
      <c r="T677" s="50">
        <f>SUM(P677:P677)*M677</f>
        <v>0.25</v>
      </c>
      <c r="U677" s="50">
        <f t="shared" si="444"/>
        <v>0.25</v>
      </c>
      <c r="V677" s="50">
        <f>SUM(R677:R677)*M677</f>
        <v>0.25</v>
      </c>
      <c r="W677" s="50">
        <f t="shared" si="463"/>
        <v>0.25</v>
      </c>
      <c r="X677" s="341">
        <f>+S678+S680+S682</f>
        <v>0.25</v>
      </c>
      <c r="Y677" s="341">
        <f t="shared" ref="Y677:AA677" si="482">+T678+T680+T682</f>
        <v>0.54500000000000004</v>
      </c>
      <c r="Z677" s="341">
        <f>+U678+U680+U682</f>
        <v>0.72</v>
      </c>
      <c r="AA677" s="341">
        <f t="shared" si="482"/>
        <v>0.74</v>
      </c>
      <c r="AB677" s="341">
        <f>MAX(X677:AA682)</f>
        <v>0.74</v>
      </c>
      <c r="AC677" s="343"/>
      <c r="AD677" s="344"/>
      <c r="AE677" s="71" t="str">
        <f t="shared" ref="AE677" si="483">+IF(Q678&gt;Q677,"SUPERADA",IF(Q678=Q677,"EQUILIBRADA",IF(Q678&lt;Q677,"PARA MEJORAR")))</f>
        <v>EQUILIBRADA</v>
      </c>
      <c r="AF677" s="338" t="str">
        <f>IF(COUNTIF(AE677:AE682,"PARA MEJORAR")&gt;=1,"PARA MEJORAR","BIEN")</f>
        <v>PARA MEJORAR</v>
      </c>
      <c r="AG677" s="338"/>
      <c r="AH677" s="339"/>
      <c r="AI677" s="351"/>
      <c r="AJ677" s="345"/>
    </row>
    <row r="678" spans="1:36" ht="30" customHeight="1" x14ac:dyDescent="0.2">
      <c r="A678" s="358"/>
      <c r="B678" s="361"/>
      <c r="C678" s="359"/>
      <c r="D678" s="360"/>
      <c r="E678" s="354"/>
      <c r="F678" s="355"/>
      <c r="G678" s="345"/>
      <c r="H678" s="350"/>
      <c r="I678" s="345"/>
      <c r="J678" s="345"/>
      <c r="K678" s="348"/>
      <c r="L678" s="349"/>
      <c r="M678" s="342"/>
      <c r="N678" s="51" t="s">
        <v>45</v>
      </c>
      <c r="O678" s="52">
        <v>1</v>
      </c>
      <c r="P678" s="52">
        <v>1</v>
      </c>
      <c r="Q678" s="52">
        <v>1</v>
      </c>
      <c r="R678" s="52">
        <v>1</v>
      </c>
      <c r="S678" s="53">
        <f>SUM(O678:O678)*M677</f>
        <v>0.25</v>
      </c>
      <c r="T678" s="53">
        <f>SUM(P678:P678)*M677</f>
        <v>0.25</v>
      </c>
      <c r="U678" s="53">
        <f t="shared" si="446"/>
        <v>0.25</v>
      </c>
      <c r="V678" s="53">
        <f>SUM(R678:R678)*M677</f>
        <v>0.25</v>
      </c>
      <c r="W678" s="53">
        <f t="shared" si="463"/>
        <v>0.25</v>
      </c>
      <c r="X678" s="341"/>
      <c r="Y678" s="341"/>
      <c r="Z678" s="341"/>
      <c r="AA678" s="341"/>
      <c r="AB678" s="341"/>
      <c r="AC678" s="343"/>
      <c r="AD678" s="344"/>
      <c r="AE678" s="71"/>
      <c r="AF678" s="338"/>
      <c r="AG678" s="338"/>
      <c r="AH678" s="339"/>
      <c r="AI678" s="351"/>
      <c r="AJ678" s="345"/>
    </row>
    <row r="679" spans="1:36" ht="30" customHeight="1" x14ac:dyDescent="0.2">
      <c r="A679" s="358"/>
      <c r="B679" s="361"/>
      <c r="C679" s="359"/>
      <c r="D679" s="360"/>
      <c r="E679" s="354"/>
      <c r="F679" s="355"/>
      <c r="G679" s="345"/>
      <c r="H679" s="350"/>
      <c r="I679" s="345"/>
      <c r="J679" s="345"/>
      <c r="K679" s="348"/>
      <c r="L679" s="349" t="s">
        <v>829</v>
      </c>
      <c r="M679" s="342">
        <v>0.25</v>
      </c>
      <c r="N679" s="48" t="s">
        <v>41</v>
      </c>
      <c r="O679" s="49">
        <v>0</v>
      </c>
      <c r="P679" s="49">
        <v>1</v>
      </c>
      <c r="Q679" s="49">
        <v>1</v>
      </c>
      <c r="R679" s="49">
        <v>1</v>
      </c>
      <c r="S679" s="50">
        <f>SUM(O679:O679)*M679</f>
        <v>0</v>
      </c>
      <c r="T679" s="50">
        <f>SUM(P679:P679)*M679</f>
        <v>0.25</v>
      </c>
      <c r="U679" s="50">
        <f t="shared" ref="U679:U741" si="484">SUM(Q679:Q679)*M679</f>
        <v>0.25</v>
      </c>
      <c r="V679" s="50">
        <f>SUM(R679:R679)*M679</f>
        <v>0.25</v>
      </c>
      <c r="W679" s="50">
        <f t="shared" si="463"/>
        <v>0.25</v>
      </c>
      <c r="X679" s="341"/>
      <c r="Y679" s="341"/>
      <c r="Z679" s="341"/>
      <c r="AA679" s="341"/>
      <c r="AB679" s="341"/>
      <c r="AC679" s="343"/>
      <c r="AD679" s="344"/>
      <c r="AE679" s="71" t="str">
        <f t="shared" ref="AE679" si="485">+IF(Q680&gt;Q679,"SUPERADA",IF(Q680=Q679,"EQUILIBRADA",IF(Q680&lt;Q679,"PARA MEJORAR")))</f>
        <v>EQUILIBRADA</v>
      </c>
      <c r="AF679" s="338"/>
      <c r="AG679" s="338"/>
      <c r="AH679" s="339"/>
      <c r="AI679" s="351"/>
      <c r="AJ679" s="345"/>
    </row>
    <row r="680" spans="1:36" ht="30" customHeight="1" x14ac:dyDescent="0.2">
      <c r="A680" s="358"/>
      <c r="B680" s="361"/>
      <c r="C680" s="359"/>
      <c r="D680" s="360"/>
      <c r="E680" s="354"/>
      <c r="F680" s="355"/>
      <c r="G680" s="345"/>
      <c r="H680" s="350"/>
      <c r="I680" s="345"/>
      <c r="J680" s="345"/>
      <c r="K680" s="348"/>
      <c r="L680" s="349"/>
      <c r="M680" s="342"/>
      <c r="N680" s="51" t="s">
        <v>45</v>
      </c>
      <c r="O680" s="52">
        <v>0</v>
      </c>
      <c r="P680" s="52">
        <v>1</v>
      </c>
      <c r="Q680" s="52">
        <v>1</v>
      </c>
      <c r="R680" s="52">
        <v>1</v>
      </c>
      <c r="S680" s="53">
        <f>SUM(O680:O680)*M679</f>
        <v>0</v>
      </c>
      <c r="T680" s="53">
        <f>SUM(P680:P680)*M679</f>
        <v>0.25</v>
      </c>
      <c r="U680" s="53">
        <f t="shared" ref="U680:U742" si="486">SUM(Q680:Q680)*M679</f>
        <v>0.25</v>
      </c>
      <c r="V680" s="53">
        <f>SUM(R680:R680)*M679</f>
        <v>0.25</v>
      </c>
      <c r="W680" s="53">
        <f t="shared" si="463"/>
        <v>0.25</v>
      </c>
      <c r="X680" s="341"/>
      <c r="Y680" s="341"/>
      <c r="Z680" s="341"/>
      <c r="AA680" s="341"/>
      <c r="AB680" s="341"/>
      <c r="AC680" s="343"/>
      <c r="AD680" s="344"/>
      <c r="AE680" s="71"/>
      <c r="AF680" s="338"/>
      <c r="AG680" s="338"/>
      <c r="AH680" s="339"/>
      <c r="AI680" s="351"/>
      <c r="AJ680" s="345"/>
    </row>
    <row r="681" spans="1:36" ht="30" customHeight="1" x14ac:dyDescent="0.2">
      <c r="A681" s="358"/>
      <c r="B681" s="361"/>
      <c r="C681" s="359"/>
      <c r="D681" s="360"/>
      <c r="E681" s="354"/>
      <c r="F681" s="355"/>
      <c r="G681" s="345"/>
      <c r="H681" s="350"/>
      <c r="I681" s="345"/>
      <c r="J681" s="345"/>
      <c r="K681" s="348"/>
      <c r="L681" s="349" t="s">
        <v>823</v>
      </c>
      <c r="M681" s="342">
        <v>0.5</v>
      </c>
      <c r="N681" s="48" t="s">
        <v>41</v>
      </c>
      <c r="O681" s="49">
        <v>0</v>
      </c>
      <c r="P681" s="49">
        <v>0.3</v>
      </c>
      <c r="Q681" s="49">
        <v>0.6</v>
      </c>
      <c r="R681" s="49">
        <v>1</v>
      </c>
      <c r="S681" s="50">
        <f>SUM(O681:O681)*M681</f>
        <v>0</v>
      </c>
      <c r="T681" s="50">
        <f>SUM(P681:P681)*M681</f>
        <v>0.15</v>
      </c>
      <c r="U681" s="50">
        <f t="shared" si="484"/>
        <v>0.3</v>
      </c>
      <c r="V681" s="50">
        <f>SUM(R681:R681)*M681</f>
        <v>0.5</v>
      </c>
      <c r="W681" s="50">
        <f t="shared" si="463"/>
        <v>0.5</v>
      </c>
      <c r="X681" s="341"/>
      <c r="Y681" s="341"/>
      <c r="Z681" s="341"/>
      <c r="AA681" s="341"/>
      <c r="AB681" s="341"/>
      <c r="AC681" s="343"/>
      <c r="AD681" s="344"/>
      <c r="AE681" s="71" t="str">
        <f t="shared" ref="AE681" si="487">+IF(Q682&gt;Q681,"SUPERADA",IF(Q682=Q681,"EQUILIBRADA",IF(Q682&lt;Q681,"PARA MEJORAR")))</f>
        <v>PARA MEJORAR</v>
      </c>
      <c r="AF681" s="338"/>
      <c r="AG681" s="338"/>
      <c r="AH681" s="339"/>
      <c r="AI681" s="351"/>
      <c r="AJ681" s="345"/>
    </row>
    <row r="682" spans="1:36" ht="30" customHeight="1" x14ac:dyDescent="0.2">
      <c r="A682" s="358"/>
      <c r="B682" s="361"/>
      <c r="C682" s="359"/>
      <c r="D682" s="360"/>
      <c r="E682" s="354"/>
      <c r="F682" s="355"/>
      <c r="G682" s="345"/>
      <c r="H682" s="350"/>
      <c r="I682" s="345"/>
      <c r="J682" s="345"/>
      <c r="K682" s="348"/>
      <c r="L682" s="349"/>
      <c r="M682" s="342"/>
      <c r="N682" s="51" t="s">
        <v>45</v>
      </c>
      <c r="O682" s="52">
        <v>0</v>
      </c>
      <c r="P682" s="52">
        <v>0.09</v>
      </c>
      <c r="Q682" s="52">
        <v>0.44</v>
      </c>
      <c r="R682" s="52">
        <v>0.48</v>
      </c>
      <c r="S682" s="53">
        <f>SUM(O682:O682)*M681</f>
        <v>0</v>
      </c>
      <c r="T682" s="53">
        <f>SUM(P682:P682)*M681</f>
        <v>4.4999999999999998E-2</v>
      </c>
      <c r="U682" s="53">
        <f t="shared" si="486"/>
        <v>0.22</v>
      </c>
      <c r="V682" s="53">
        <f>SUM(R682:R682)*M681</f>
        <v>0.24</v>
      </c>
      <c r="W682" s="53">
        <f t="shared" si="463"/>
        <v>0.24</v>
      </c>
      <c r="X682" s="341"/>
      <c r="Y682" s="341"/>
      <c r="Z682" s="341"/>
      <c r="AA682" s="341"/>
      <c r="AB682" s="341"/>
      <c r="AC682" s="343"/>
      <c r="AD682" s="344"/>
      <c r="AE682" s="71"/>
      <c r="AF682" s="338"/>
      <c r="AG682" s="338"/>
      <c r="AH682" s="339"/>
      <c r="AI682" s="351"/>
      <c r="AJ682" s="345"/>
    </row>
    <row r="683" spans="1:36" ht="30" customHeight="1" x14ac:dyDescent="0.2">
      <c r="A683" s="358"/>
      <c r="B683" s="361"/>
      <c r="C683" s="359"/>
      <c r="D683" s="360"/>
      <c r="E683" s="354"/>
      <c r="F683" s="355"/>
      <c r="G683" s="345" t="s">
        <v>830</v>
      </c>
      <c r="H683" s="350">
        <v>104</v>
      </c>
      <c r="I683" s="345" t="s">
        <v>831</v>
      </c>
      <c r="J683" s="345" t="s">
        <v>832</v>
      </c>
      <c r="K683" s="363">
        <f>+AA683</f>
        <v>0.97680000000000011</v>
      </c>
      <c r="L683" s="349" t="s">
        <v>833</v>
      </c>
      <c r="M683" s="342">
        <v>0.4</v>
      </c>
      <c r="N683" s="48" t="s">
        <v>41</v>
      </c>
      <c r="O683" s="49">
        <v>0</v>
      </c>
      <c r="P683" s="49">
        <v>1</v>
      </c>
      <c r="Q683" s="49">
        <v>1</v>
      </c>
      <c r="R683" s="49">
        <v>1</v>
      </c>
      <c r="S683" s="50">
        <f>SUM(O683:O683)*M683</f>
        <v>0</v>
      </c>
      <c r="T683" s="50">
        <f>SUM(P683:P683)*M683</f>
        <v>0.4</v>
      </c>
      <c r="U683" s="50">
        <f t="shared" si="484"/>
        <v>0.4</v>
      </c>
      <c r="V683" s="50">
        <f>SUM(R683:R683)*M683</f>
        <v>0.4</v>
      </c>
      <c r="W683" s="50">
        <f t="shared" si="463"/>
        <v>0.4</v>
      </c>
      <c r="X683" s="341">
        <f>+S684+S686+S688</f>
        <v>0</v>
      </c>
      <c r="Y683" s="341">
        <f t="shared" ref="Y683:AB683" si="488">+T684+T686+T688</f>
        <v>0.5</v>
      </c>
      <c r="Z683" s="341">
        <f>+U684+U686+U688</f>
        <v>0.67200000000000004</v>
      </c>
      <c r="AA683" s="341">
        <f t="shared" si="488"/>
        <v>0.97680000000000011</v>
      </c>
      <c r="AB683" s="341">
        <f t="shared" si="488"/>
        <v>0.97680000000000011</v>
      </c>
      <c r="AC683" s="343"/>
      <c r="AD683" s="344"/>
      <c r="AE683" s="71" t="str">
        <f t="shared" ref="AE683" si="489">+IF(Q684&gt;Q683,"SUPERADA",IF(Q684=Q683,"EQUILIBRADA",IF(Q684&lt;Q683,"PARA MEJORAR")))</f>
        <v>EQUILIBRADA</v>
      </c>
      <c r="AF683" s="338" t="str">
        <f>IF(COUNTIF(AE683:AE688,"PARA MEJORAR")&gt;=1,"PARA MEJORAR","BIEN")</f>
        <v>PARA MEJORAR</v>
      </c>
      <c r="AG683" s="338"/>
      <c r="AH683" s="339"/>
      <c r="AI683" s="351"/>
      <c r="AJ683" s="345"/>
    </row>
    <row r="684" spans="1:36" ht="30" customHeight="1" x14ac:dyDescent="0.2">
      <c r="A684" s="358"/>
      <c r="B684" s="361"/>
      <c r="C684" s="359"/>
      <c r="D684" s="360"/>
      <c r="E684" s="354"/>
      <c r="F684" s="355"/>
      <c r="G684" s="345"/>
      <c r="H684" s="350"/>
      <c r="I684" s="345"/>
      <c r="J684" s="345"/>
      <c r="K684" s="357"/>
      <c r="L684" s="349"/>
      <c r="M684" s="342"/>
      <c r="N684" s="51" t="s">
        <v>45</v>
      </c>
      <c r="O684" s="52">
        <v>0</v>
      </c>
      <c r="P684" s="52">
        <v>1</v>
      </c>
      <c r="Q684" s="52">
        <v>1</v>
      </c>
      <c r="R684" s="52">
        <v>1</v>
      </c>
      <c r="S684" s="53">
        <f>SUM(O684:O684)*M683</f>
        <v>0</v>
      </c>
      <c r="T684" s="53">
        <f>SUM(P684:P684)*M683</f>
        <v>0.4</v>
      </c>
      <c r="U684" s="53">
        <f t="shared" si="486"/>
        <v>0.4</v>
      </c>
      <c r="V684" s="53">
        <f>SUM(R684:R684)*M683</f>
        <v>0.4</v>
      </c>
      <c r="W684" s="53">
        <f t="shared" si="463"/>
        <v>0.4</v>
      </c>
      <c r="X684" s="341"/>
      <c r="Y684" s="341"/>
      <c r="Z684" s="341"/>
      <c r="AA684" s="341"/>
      <c r="AB684" s="341"/>
      <c r="AC684" s="343"/>
      <c r="AD684" s="344"/>
      <c r="AE684" s="71"/>
      <c r="AF684" s="338"/>
      <c r="AG684" s="338"/>
      <c r="AH684" s="339"/>
      <c r="AI684" s="351"/>
      <c r="AJ684" s="345"/>
    </row>
    <row r="685" spans="1:36" ht="30" customHeight="1" x14ac:dyDescent="0.2">
      <c r="A685" s="358"/>
      <c r="B685" s="361"/>
      <c r="C685" s="359"/>
      <c r="D685" s="360"/>
      <c r="E685" s="354"/>
      <c r="F685" s="355"/>
      <c r="G685" s="345"/>
      <c r="H685" s="350"/>
      <c r="I685" s="345"/>
      <c r="J685" s="345"/>
      <c r="K685" s="357"/>
      <c r="L685" s="349" t="s">
        <v>834</v>
      </c>
      <c r="M685" s="342">
        <v>0.4</v>
      </c>
      <c r="N685" s="48" t="s">
        <v>41</v>
      </c>
      <c r="O685" s="49">
        <v>0</v>
      </c>
      <c r="P685" s="49">
        <v>0.25</v>
      </c>
      <c r="Q685" s="49">
        <v>0.5</v>
      </c>
      <c r="R685" s="49">
        <v>1</v>
      </c>
      <c r="S685" s="50">
        <f>SUM(O685:O685)*M685</f>
        <v>0</v>
      </c>
      <c r="T685" s="50">
        <f>SUM(P685:P685)*M685</f>
        <v>0.1</v>
      </c>
      <c r="U685" s="50">
        <f t="shared" si="484"/>
        <v>0.2</v>
      </c>
      <c r="V685" s="50">
        <f>SUM(R685:R685)*M685</f>
        <v>0.4</v>
      </c>
      <c r="W685" s="50">
        <f t="shared" si="463"/>
        <v>0.4</v>
      </c>
      <c r="X685" s="341"/>
      <c r="Y685" s="341"/>
      <c r="Z685" s="341"/>
      <c r="AA685" s="341"/>
      <c r="AB685" s="341"/>
      <c r="AC685" s="343"/>
      <c r="AD685" s="344"/>
      <c r="AE685" s="71" t="str">
        <f t="shared" ref="AE685" si="490">+IF(Q686&gt;Q685,"SUPERADA",IF(Q686=Q685,"EQUILIBRADA",IF(Q686&lt;Q685,"PARA MEJORAR")))</f>
        <v>SUPERADA</v>
      </c>
      <c r="AF685" s="338"/>
      <c r="AG685" s="338"/>
      <c r="AH685" s="339"/>
      <c r="AI685" s="351"/>
      <c r="AJ685" s="345"/>
    </row>
    <row r="686" spans="1:36" ht="30" customHeight="1" x14ac:dyDescent="0.2">
      <c r="A686" s="358"/>
      <c r="B686" s="361"/>
      <c r="C686" s="359"/>
      <c r="D686" s="360"/>
      <c r="E686" s="354"/>
      <c r="F686" s="355"/>
      <c r="G686" s="345"/>
      <c r="H686" s="350"/>
      <c r="I686" s="345"/>
      <c r="J686" s="345"/>
      <c r="K686" s="357"/>
      <c r="L686" s="349"/>
      <c r="M686" s="342"/>
      <c r="N686" s="51" t="s">
        <v>45</v>
      </c>
      <c r="O686" s="52">
        <v>0</v>
      </c>
      <c r="P686" s="52">
        <v>0.25</v>
      </c>
      <c r="Q686" s="52">
        <v>0.68</v>
      </c>
      <c r="R686" s="52">
        <v>0.94199999999999995</v>
      </c>
      <c r="S686" s="53">
        <f>SUM(O686:O686)*M685</f>
        <v>0</v>
      </c>
      <c r="T686" s="53">
        <f>SUM(P686:P686)*M685</f>
        <v>0.1</v>
      </c>
      <c r="U686" s="53">
        <f t="shared" si="486"/>
        <v>0.27200000000000002</v>
      </c>
      <c r="V686" s="53">
        <f>SUM(R686:R686)*M685</f>
        <v>0.37680000000000002</v>
      </c>
      <c r="W686" s="53">
        <f t="shared" si="463"/>
        <v>0.37680000000000002</v>
      </c>
      <c r="X686" s="341"/>
      <c r="Y686" s="341"/>
      <c r="Z686" s="341"/>
      <c r="AA686" s="341"/>
      <c r="AB686" s="341"/>
      <c r="AC686" s="343"/>
      <c r="AD686" s="344"/>
      <c r="AE686" s="71"/>
      <c r="AF686" s="338"/>
      <c r="AG686" s="338"/>
      <c r="AH686" s="339"/>
      <c r="AI686" s="351"/>
      <c r="AJ686" s="345"/>
    </row>
    <row r="687" spans="1:36" ht="30" customHeight="1" x14ac:dyDescent="0.2">
      <c r="A687" s="358"/>
      <c r="B687" s="361"/>
      <c r="C687" s="359"/>
      <c r="D687" s="360"/>
      <c r="E687" s="354"/>
      <c r="F687" s="355"/>
      <c r="G687" s="345"/>
      <c r="H687" s="350"/>
      <c r="I687" s="345"/>
      <c r="J687" s="345"/>
      <c r="K687" s="357"/>
      <c r="L687" s="349" t="s">
        <v>835</v>
      </c>
      <c r="M687" s="342">
        <v>0.2</v>
      </c>
      <c r="N687" s="48" t="s">
        <v>41</v>
      </c>
      <c r="O687" s="49">
        <v>0</v>
      </c>
      <c r="P687" s="49">
        <v>0</v>
      </c>
      <c r="Q687" s="49">
        <v>0.5</v>
      </c>
      <c r="R687" s="49">
        <v>1</v>
      </c>
      <c r="S687" s="50">
        <f>SUM(O687:O687)*M687</f>
        <v>0</v>
      </c>
      <c r="T687" s="50">
        <f>SUM(P687:P687)*M687</f>
        <v>0</v>
      </c>
      <c r="U687" s="50">
        <f t="shared" si="484"/>
        <v>0.1</v>
      </c>
      <c r="V687" s="50">
        <f>SUM(R687:R687)*M687</f>
        <v>0.2</v>
      </c>
      <c r="W687" s="50">
        <f t="shared" si="463"/>
        <v>0.2</v>
      </c>
      <c r="X687" s="341"/>
      <c r="Y687" s="341"/>
      <c r="Z687" s="341"/>
      <c r="AA687" s="341"/>
      <c r="AB687" s="341"/>
      <c r="AC687" s="343"/>
      <c r="AD687" s="344"/>
      <c r="AE687" s="71" t="str">
        <f t="shared" ref="AE687" si="491">+IF(Q688&gt;Q687,"SUPERADA",IF(Q688=Q687,"EQUILIBRADA",IF(Q688&lt;Q687,"PARA MEJORAR")))</f>
        <v>PARA MEJORAR</v>
      </c>
      <c r="AF687" s="338"/>
      <c r="AG687" s="338"/>
      <c r="AH687" s="339"/>
      <c r="AI687" s="351"/>
      <c r="AJ687" s="345"/>
    </row>
    <row r="688" spans="1:36" ht="30" customHeight="1" x14ac:dyDescent="0.2">
      <c r="A688" s="358"/>
      <c r="B688" s="361"/>
      <c r="C688" s="359"/>
      <c r="D688" s="360"/>
      <c r="E688" s="354"/>
      <c r="F688" s="355"/>
      <c r="G688" s="345"/>
      <c r="H688" s="350"/>
      <c r="I688" s="345"/>
      <c r="J688" s="345"/>
      <c r="K688" s="357"/>
      <c r="L688" s="349"/>
      <c r="M688" s="342"/>
      <c r="N688" s="51" t="s">
        <v>45</v>
      </c>
      <c r="O688" s="52">
        <v>0</v>
      </c>
      <c r="P688" s="52">
        <v>0</v>
      </c>
      <c r="Q688" s="52">
        <v>0</v>
      </c>
      <c r="R688" s="52">
        <v>1</v>
      </c>
      <c r="S688" s="53">
        <f>SUM(O688:O688)*M687</f>
        <v>0</v>
      </c>
      <c r="T688" s="53">
        <f>SUM(P688:P688)*M687</f>
        <v>0</v>
      </c>
      <c r="U688" s="53">
        <f t="shared" si="486"/>
        <v>0</v>
      </c>
      <c r="V688" s="53">
        <f>SUM(R688:R688)*M687</f>
        <v>0.2</v>
      </c>
      <c r="W688" s="53">
        <f t="shared" si="463"/>
        <v>0.2</v>
      </c>
      <c r="X688" s="341"/>
      <c r="Y688" s="341"/>
      <c r="Z688" s="341"/>
      <c r="AA688" s="341"/>
      <c r="AB688" s="341"/>
      <c r="AC688" s="343"/>
      <c r="AD688" s="344"/>
      <c r="AE688" s="71"/>
      <c r="AF688" s="338"/>
      <c r="AG688" s="338"/>
      <c r="AH688" s="339"/>
      <c r="AI688" s="351"/>
      <c r="AJ688" s="345"/>
    </row>
    <row r="689" spans="1:36" ht="30" customHeight="1" x14ac:dyDescent="0.2">
      <c r="A689" s="358"/>
      <c r="B689" s="361"/>
      <c r="C689" s="359"/>
      <c r="D689" s="360"/>
      <c r="E689" s="354"/>
      <c r="F689" s="355"/>
      <c r="G689" s="345" t="s">
        <v>836</v>
      </c>
      <c r="H689" s="350">
        <v>105</v>
      </c>
      <c r="I689" s="364" t="s">
        <v>837</v>
      </c>
      <c r="J689" s="364" t="s">
        <v>838</v>
      </c>
      <c r="K689" s="65">
        <v>1</v>
      </c>
      <c r="L689" s="353" t="s">
        <v>839</v>
      </c>
      <c r="M689" s="342">
        <v>0.2</v>
      </c>
      <c r="N689" s="48" t="s">
        <v>41</v>
      </c>
      <c r="O689" s="49">
        <v>1</v>
      </c>
      <c r="P689" s="49">
        <v>1</v>
      </c>
      <c r="Q689" s="49">
        <v>1</v>
      </c>
      <c r="R689" s="49">
        <v>1</v>
      </c>
      <c r="S689" s="50">
        <f>SUM(O689:O689)*M689</f>
        <v>0.2</v>
      </c>
      <c r="T689" s="50">
        <f>SUM(P689:P689)*M689</f>
        <v>0.2</v>
      </c>
      <c r="U689" s="50">
        <f t="shared" si="484"/>
        <v>0.2</v>
      </c>
      <c r="V689" s="50">
        <f>SUM(R689:R689)*M689</f>
        <v>0.2</v>
      </c>
      <c r="W689" s="50">
        <f t="shared" si="463"/>
        <v>0.2</v>
      </c>
      <c r="X689" s="341">
        <f>+S690+S692+S694</f>
        <v>0.2</v>
      </c>
      <c r="Y689" s="341">
        <f t="shared" ref="Y689:AA689" si="492">+T690+T692+T694</f>
        <v>0.45</v>
      </c>
      <c r="Z689" s="341">
        <f>+U690+U692+U694</f>
        <v>0.85</v>
      </c>
      <c r="AA689" s="341">
        <f t="shared" si="492"/>
        <v>1</v>
      </c>
      <c r="AB689" s="341">
        <f>MAX(X689:AA694)</f>
        <v>1</v>
      </c>
      <c r="AC689" s="343"/>
      <c r="AD689" s="344"/>
      <c r="AE689" s="71" t="str">
        <f t="shared" ref="AE689" si="493">+IF(Q690&gt;Q689,"SUPERADA",IF(Q690=Q689,"EQUILIBRADA",IF(Q690&lt;Q689,"PARA MEJORAR")))</f>
        <v>EQUILIBRADA</v>
      </c>
      <c r="AF689" s="338" t="str">
        <f>IF(COUNTIF(AE689:AE694,"PARA MEJORAR")&gt;=1,"PARA MEJORAR","BIEN")</f>
        <v>BIEN</v>
      </c>
      <c r="AG689" s="338"/>
      <c r="AH689" s="339"/>
      <c r="AI689" s="351"/>
      <c r="AJ689" s="345"/>
    </row>
    <row r="690" spans="1:36" ht="30" customHeight="1" x14ac:dyDescent="0.2">
      <c r="A690" s="358"/>
      <c r="B690" s="361"/>
      <c r="C690" s="359"/>
      <c r="D690" s="360"/>
      <c r="E690" s="354"/>
      <c r="F690" s="355"/>
      <c r="G690" s="345"/>
      <c r="H690" s="350"/>
      <c r="I690" s="364"/>
      <c r="J690" s="364"/>
      <c r="K690" s="66"/>
      <c r="L690" s="353"/>
      <c r="M690" s="342"/>
      <c r="N690" s="51" t="s">
        <v>45</v>
      </c>
      <c r="O690" s="52">
        <v>1</v>
      </c>
      <c r="P690" s="52">
        <v>1</v>
      </c>
      <c r="Q690" s="52">
        <v>1</v>
      </c>
      <c r="R690" s="52">
        <v>1</v>
      </c>
      <c r="S690" s="53">
        <f>SUM(O690:O690)*M689</f>
        <v>0.2</v>
      </c>
      <c r="T690" s="53">
        <f>SUM(P690:P690)*M689</f>
        <v>0.2</v>
      </c>
      <c r="U690" s="53">
        <f t="shared" si="486"/>
        <v>0.2</v>
      </c>
      <c r="V690" s="53">
        <f>SUM(R690:R690)*M689</f>
        <v>0.2</v>
      </c>
      <c r="W690" s="53">
        <f t="shared" si="463"/>
        <v>0.2</v>
      </c>
      <c r="X690" s="341"/>
      <c r="Y690" s="341"/>
      <c r="Z690" s="341"/>
      <c r="AA690" s="341"/>
      <c r="AB690" s="341"/>
      <c r="AC690" s="343"/>
      <c r="AD690" s="344"/>
      <c r="AE690" s="71"/>
      <c r="AF690" s="338"/>
      <c r="AG690" s="338"/>
      <c r="AH690" s="339"/>
      <c r="AI690" s="351"/>
      <c r="AJ690" s="345"/>
    </row>
    <row r="691" spans="1:36" ht="30" customHeight="1" x14ac:dyDescent="0.2">
      <c r="A691" s="358"/>
      <c r="B691" s="361"/>
      <c r="C691" s="359"/>
      <c r="D691" s="360"/>
      <c r="E691" s="354"/>
      <c r="F691" s="355"/>
      <c r="G691" s="345"/>
      <c r="H691" s="350"/>
      <c r="I691" s="345" t="s">
        <v>840</v>
      </c>
      <c r="J691" s="345" t="s">
        <v>841</v>
      </c>
      <c r="K691" s="66"/>
      <c r="L691" s="353" t="s">
        <v>842</v>
      </c>
      <c r="M691" s="342">
        <v>0.5</v>
      </c>
      <c r="N691" s="48" t="s">
        <v>41</v>
      </c>
      <c r="O691" s="49">
        <v>0</v>
      </c>
      <c r="P691" s="49">
        <v>0.5</v>
      </c>
      <c r="Q691" s="49">
        <v>1</v>
      </c>
      <c r="R691" s="49">
        <v>1</v>
      </c>
      <c r="S691" s="50">
        <f>SUM(O691:O691)*M691</f>
        <v>0</v>
      </c>
      <c r="T691" s="50">
        <f>SUM(P691:P691)*M691</f>
        <v>0.25</v>
      </c>
      <c r="U691" s="50">
        <f t="shared" si="484"/>
        <v>0.5</v>
      </c>
      <c r="V691" s="50">
        <f>SUM(R691:R691)*M691</f>
        <v>0.5</v>
      </c>
      <c r="W691" s="50">
        <f t="shared" si="463"/>
        <v>0.5</v>
      </c>
      <c r="X691" s="341"/>
      <c r="Y691" s="341"/>
      <c r="Z691" s="341"/>
      <c r="AA691" s="341"/>
      <c r="AB691" s="341"/>
      <c r="AC691" s="343"/>
      <c r="AD691" s="344"/>
      <c r="AE691" s="71" t="str">
        <f t="shared" ref="AE691" si="494">+IF(Q692&gt;Q691,"SUPERADA",IF(Q692=Q691,"EQUILIBRADA",IF(Q692&lt;Q691,"PARA MEJORAR")))</f>
        <v>EQUILIBRADA</v>
      </c>
      <c r="AF691" s="338"/>
      <c r="AG691" s="338"/>
      <c r="AH691" s="339"/>
      <c r="AI691" s="351"/>
      <c r="AJ691" s="345"/>
    </row>
    <row r="692" spans="1:36" ht="30" customHeight="1" x14ac:dyDescent="0.2">
      <c r="A692" s="358"/>
      <c r="B692" s="361"/>
      <c r="C692" s="359"/>
      <c r="D692" s="360"/>
      <c r="E692" s="354"/>
      <c r="F692" s="355"/>
      <c r="G692" s="345"/>
      <c r="H692" s="350"/>
      <c r="I692" s="345"/>
      <c r="J692" s="345"/>
      <c r="K692" s="66"/>
      <c r="L692" s="353"/>
      <c r="M692" s="342"/>
      <c r="N692" s="51" t="s">
        <v>45</v>
      </c>
      <c r="O692" s="52">
        <v>0</v>
      </c>
      <c r="P692" s="52">
        <v>0.5</v>
      </c>
      <c r="Q692" s="52">
        <v>1</v>
      </c>
      <c r="R692" s="52">
        <v>1</v>
      </c>
      <c r="S692" s="53">
        <f>SUM(O692:O692)*M691</f>
        <v>0</v>
      </c>
      <c r="T692" s="53">
        <f>SUM(P692:P692)*M691</f>
        <v>0.25</v>
      </c>
      <c r="U692" s="53">
        <f t="shared" si="486"/>
        <v>0.5</v>
      </c>
      <c r="V692" s="53">
        <f>SUM(R692:R692)*M691</f>
        <v>0.5</v>
      </c>
      <c r="W692" s="53">
        <f t="shared" si="463"/>
        <v>0.5</v>
      </c>
      <c r="X692" s="341"/>
      <c r="Y692" s="341"/>
      <c r="Z692" s="341"/>
      <c r="AA692" s="341"/>
      <c r="AB692" s="341"/>
      <c r="AC692" s="343"/>
      <c r="AD692" s="344"/>
      <c r="AE692" s="71"/>
      <c r="AF692" s="338"/>
      <c r="AG692" s="338"/>
      <c r="AH692" s="339"/>
      <c r="AI692" s="351"/>
      <c r="AJ692" s="345"/>
    </row>
    <row r="693" spans="1:36" ht="30" customHeight="1" x14ac:dyDescent="0.2">
      <c r="A693" s="358"/>
      <c r="B693" s="361"/>
      <c r="C693" s="359"/>
      <c r="D693" s="360"/>
      <c r="E693" s="354"/>
      <c r="F693" s="355"/>
      <c r="G693" s="345"/>
      <c r="H693" s="350"/>
      <c r="I693" s="345" t="s">
        <v>843</v>
      </c>
      <c r="J693" s="345" t="s">
        <v>844</v>
      </c>
      <c r="K693" s="66"/>
      <c r="L693" s="353" t="s">
        <v>845</v>
      </c>
      <c r="M693" s="342">
        <v>0.3</v>
      </c>
      <c r="N693" s="48" t="s">
        <v>41</v>
      </c>
      <c r="O693" s="49">
        <v>0</v>
      </c>
      <c r="P693" s="49">
        <v>0</v>
      </c>
      <c r="Q693" s="49">
        <v>0.5</v>
      </c>
      <c r="R693" s="49">
        <v>1</v>
      </c>
      <c r="S693" s="50">
        <f>SUM(O693:O693)*M693</f>
        <v>0</v>
      </c>
      <c r="T693" s="50">
        <f>SUM(P693:P693)*M693</f>
        <v>0</v>
      </c>
      <c r="U693" s="50">
        <f t="shared" si="484"/>
        <v>0.15</v>
      </c>
      <c r="V693" s="50">
        <f>SUM(R693:R693)*M693</f>
        <v>0.3</v>
      </c>
      <c r="W693" s="50">
        <f t="shared" si="463"/>
        <v>0.3</v>
      </c>
      <c r="X693" s="341"/>
      <c r="Y693" s="341"/>
      <c r="Z693" s="341"/>
      <c r="AA693" s="341"/>
      <c r="AB693" s="341"/>
      <c r="AC693" s="343"/>
      <c r="AD693" s="344"/>
      <c r="AE693" s="71" t="str">
        <f t="shared" ref="AE693" si="495">+IF(Q694&gt;Q693,"SUPERADA",IF(Q694=Q693,"EQUILIBRADA",IF(Q694&lt;Q693,"PARA MEJORAR")))</f>
        <v>EQUILIBRADA</v>
      </c>
      <c r="AF693" s="338"/>
      <c r="AG693" s="338"/>
      <c r="AH693" s="339"/>
      <c r="AI693" s="351"/>
      <c r="AJ693" s="345"/>
    </row>
    <row r="694" spans="1:36" ht="30" customHeight="1" x14ac:dyDescent="0.2">
      <c r="A694" s="358"/>
      <c r="B694" s="361"/>
      <c r="C694" s="359"/>
      <c r="D694" s="360"/>
      <c r="E694" s="354"/>
      <c r="F694" s="355"/>
      <c r="G694" s="345"/>
      <c r="H694" s="350"/>
      <c r="I694" s="345"/>
      <c r="J694" s="345"/>
      <c r="K694" s="67"/>
      <c r="L694" s="353"/>
      <c r="M694" s="342"/>
      <c r="N694" s="51" t="s">
        <v>45</v>
      </c>
      <c r="O694" s="52">
        <v>0</v>
      </c>
      <c r="P694" s="52">
        <v>0</v>
      </c>
      <c r="Q694" s="52">
        <v>0.5</v>
      </c>
      <c r="R694" s="52">
        <v>1</v>
      </c>
      <c r="S694" s="53">
        <f>SUM(O694:O694)*M693</f>
        <v>0</v>
      </c>
      <c r="T694" s="53">
        <f>SUM(P694:P694)*M693</f>
        <v>0</v>
      </c>
      <c r="U694" s="53">
        <f t="shared" si="486"/>
        <v>0.15</v>
      </c>
      <c r="V694" s="53">
        <f>SUM(R694:R694)*M693</f>
        <v>0.3</v>
      </c>
      <c r="W694" s="53">
        <f t="shared" si="463"/>
        <v>0.3</v>
      </c>
      <c r="X694" s="341"/>
      <c r="Y694" s="341"/>
      <c r="Z694" s="341"/>
      <c r="AA694" s="341"/>
      <c r="AB694" s="341"/>
      <c r="AC694" s="343"/>
      <c r="AD694" s="344"/>
      <c r="AE694" s="71"/>
      <c r="AF694" s="338"/>
      <c r="AG694" s="338"/>
      <c r="AH694" s="339"/>
      <c r="AI694" s="351"/>
      <c r="AJ694" s="345"/>
    </row>
    <row r="695" spans="1:36" ht="30" customHeight="1" x14ac:dyDescent="0.2">
      <c r="A695" s="358"/>
      <c r="B695" s="361"/>
      <c r="C695" s="359"/>
      <c r="D695" s="360"/>
      <c r="E695" s="354"/>
      <c r="F695" s="355"/>
      <c r="G695" s="345" t="s">
        <v>846</v>
      </c>
      <c r="H695" s="350">
        <v>106</v>
      </c>
      <c r="I695" s="345" t="s">
        <v>847</v>
      </c>
      <c r="J695" s="345" t="s">
        <v>848</v>
      </c>
      <c r="K695" s="356">
        <f>+AA695</f>
        <v>0.15</v>
      </c>
      <c r="L695" s="353" t="s">
        <v>849</v>
      </c>
      <c r="M695" s="342">
        <v>0.3</v>
      </c>
      <c r="N695" s="48" t="s">
        <v>41</v>
      </c>
      <c r="O695" s="49">
        <v>0.5</v>
      </c>
      <c r="P695" s="49">
        <v>1</v>
      </c>
      <c r="Q695" s="49">
        <v>1</v>
      </c>
      <c r="R695" s="49">
        <v>1</v>
      </c>
      <c r="S695" s="50">
        <f>SUM(O695:O695)*M695</f>
        <v>0.15</v>
      </c>
      <c r="T695" s="50">
        <f>SUM(P695:P695)*M695</f>
        <v>0.3</v>
      </c>
      <c r="U695" s="50">
        <f t="shared" si="484"/>
        <v>0.3</v>
      </c>
      <c r="V695" s="50">
        <f>SUM(R695:R695)*M695</f>
        <v>0.3</v>
      </c>
      <c r="W695" s="50">
        <f t="shared" si="463"/>
        <v>0.3</v>
      </c>
      <c r="X695" s="341">
        <f>+S696+S698</f>
        <v>0.15</v>
      </c>
      <c r="Y695" s="341">
        <f t="shared" ref="Y695:AA695" si="496">+T696+T698</f>
        <v>0.15</v>
      </c>
      <c r="Z695" s="341">
        <f>+U696+U698</f>
        <v>0.15</v>
      </c>
      <c r="AA695" s="341">
        <f t="shared" si="496"/>
        <v>0.15</v>
      </c>
      <c r="AB695" s="341">
        <f>MAX(X695:AA698)</f>
        <v>0.15</v>
      </c>
      <c r="AC695" s="343"/>
      <c r="AD695" s="344"/>
      <c r="AE695" s="71" t="str">
        <f t="shared" ref="AE695" si="497">+IF(Q696&gt;Q695,"SUPERADA",IF(Q696=Q695,"EQUILIBRADA",IF(Q696&lt;Q695,"PARA MEJORAR")))</f>
        <v>PARA MEJORAR</v>
      </c>
      <c r="AF695" s="338" t="str">
        <f>IF(COUNTIF(AE695:AE698,"PARA MEJORAR")&gt;=1,"PARA MEJORAR","BIEN")</f>
        <v>PARA MEJORAR</v>
      </c>
      <c r="AG695" s="338"/>
      <c r="AH695" s="339"/>
      <c r="AI695" s="351"/>
      <c r="AJ695" s="345"/>
    </row>
    <row r="696" spans="1:36" ht="30" customHeight="1" x14ac:dyDescent="0.2">
      <c r="A696" s="358"/>
      <c r="B696" s="361"/>
      <c r="C696" s="359"/>
      <c r="D696" s="360"/>
      <c r="E696" s="354"/>
      <c r="F696" s="355"/>
      <c r="G696" s="345"/>
      <c r="H696" s="350"/>
      <c r="I696" s="345"/>
      <c r="J696" s="345"/>
      <c r="K696" s="357"/>
      <c r="L696" s="353"/>
      <c r="M696" s="342"/>
      <c r="N696" s="51" t="s">
        <v>45</v>
      </c>
      <c r="O696" s="52">
        <v>0.5</v>
      </c>
      <c r="P696" s="52">
        <v>0.5</v>
      </c>
      <c r="Q696" s="52">
        <v>0.5</v>
      </c>
      <c r="R696" s="52">
        <v>0.5</v>
      </c>
      <c r="S696" s="53">
        <f>SUM(O696:O696)*M695</f>
        <v>0.15</v>
      </c>
      <c r="T696" s="53">
        <f>SUM(P696:P696)*M695</f>
        <v>0.15</v>
      </c>
      <c r="U696" s="53">
        <f t="shared" si="486"/>
        <v>0.15</v>
      </c>
      <c r="V696" s="53">
        <f>SUM(R696:R696)*M695</f>
        <v>0.15</v>
      </c>
      <c r="W696" s="53">
        <f t="shared" si="463"/>
        <v>0.15</v>
      </c>
      <c r="X696" s="341"/>
      <c r="Y696" s="341"/>
      <c r="Z696" s="341"/>
      <c r="AA696" s="341"/>
      <c r="AB696" s="341"/>
      <c r="AC696" s="343"/>
      <c r="AD696" s="344"/>
      <c r="AE696" s="71"/>
      <c r="AF696" s="338"/>
      <c r="AG696" s="338"/>
      <c r="AH696" s="339"/>
      <c r="AI696" s="351"/>
      <c r="AJ696" s="345"/>
    </row>
    <row r="697" spans="1:36" ht="30" customHeight="1" x14ac:dyDescent="0.2">
      <c r="A697" s="358"/>
      <c r="B697" s="361"/>
      <c r="C697" s="359"/>
      <c r="D697" s="360"/>
      <c r="E697" s="354"/>
      <c r="F697" s="355"/>
      <c r="G697" s="345"/>
      <c r="H697" s="350"/>
      <c r="I697" s="345"/>
      <c r="J697" s="345"/>
      <c r="K697" s="357"/>
      <c r="L697" s="353" t="s">
        <v>850</v>
      </c>
      <c r="M697" s="342">
        <v>0.7</v>
      </c>
      <c r="N697" s="48" t="s">
        <v>41</v>
      </c>
      <c r="O697" s="49">
        <v>0</v>
      </c>
      <c r="P697" s="49">
        <v>0.2</v>
      </c>
      <c r="Q697" s="49">
        <v>0.5</v>
      </c>
      <c r="R697" s="49">
        <v>1</v>
      </c>
      <c r="S697" s="50">
        <f>SUM(O697:O697)*M697</f>
        <v>0</v>
      </c>
      <c r="T697" s="50">
        <f>SUM(P697:P697)*M697</f>
        <v>0.13999999999999999</v>
      </c>
      <c r="U697" s="50">
        <f t="shared" si="484"/>
        <v>0.35</v>
      </c>
      <c r="V697" s="50">
        <f>SUM(R697:R697)*M697</f>
        <v>0.7</v>
      </c>
      <c r="W697" s="50">
        <f t="shared" si="463"/>
        <v>0.7</v>
      </c>
      <c r="X697" s="341"/>
      <c r="Y697" s="341"/>
      <c r="Z697" s="341"/>
      <c r="AA697" s="341"/>
      <c r="AB697" s="341"/>
      <c r="AC697" s="343"/>
      <c r="AD697" s="344"/>
      <c r="AE697" s="71" t="str">
        <f t="shared" ref="AE697" si="498">+IF(Q698&gt;Q697,"SUPERADA",IF(Q698=Q697,"EQUILIBRADA",IF(Q698&lt;Q697,"PARA MEJORAR")))</f>
        <v>PARA MEJORAR</v>
      </c>
      <c r="AF697" s="338"/>
      <c r="AG697" s="338"/>
      <c r="AH697" s="339"/>
      <c r="AI697" s="351"/>
      <c r="AJ697" s="345"/>
    </row>
    <row r="698" spans="1:36" ht="30" customHeight="1" x14ac:dyDescent="0.2">
      <c r="A698" s="358"/>
      <c r="B698" s="361"/>
      <c r="C698" s="359"/>
      <c r="D698" s="360"/>
      <c r="E698" s="354"/>
      <c r="F698" s="355"/>
      <c r="G698" s="345"/>
      <c r="H698" s="350"/>
      <c r="I698" s="345"/>
      <c r="J698" s="345"/>
      <c r="K698" s="357"/>
      <c r="L698" s="353"/>
      <c r="M698" s="342"/>
      <c r="N698" s="51" t="s">
        <v>45</v>
      </c>
      <c r="O698" s="52">
        <v>0</v>
      </c>
      <c r="P698" s="52">
        <v>0</v>
      </c>
      <c r="Q698" s="52">
        <v>0</v>
      </c>
      <c r="R698" s="52">
        <v>0</v>
      </c>
      <c r="S698" s="53">
        <f>SUM(O698:O698)*M697</f>
        <v>0</v>
      </c>
      <c r="T698" s="53">
        <f>SUM(P698:P698)*M697</f>
        <v>0</v>
      </c>
      <c r="U698" s="53">
        <f t="shared" si="486"/>
        <v>0</v>
      </c>
      <c r="V698" s="53">
        <f>SUM(R698:R698)*M697</f>
        <v>0</v>
      </c>
      <c r="W698" s="53">
        <f t="shared" si="463"/>
        <v>0</v>
      </c>
      <c r="X698" s="341"/>
      <c r="Y698" s="341"/>
      <c r="Z698" s="341"/>
      <c r="AA698" s="341"/>
      <c r="AB698" s="341"/>
      <c r="AC698" s="343"/>
      <c r="AD698" s="344"/>
      <c r="AE698" s="71"/>
      <c r="AF698" s="338"/>
      <c r="AG698" s="338"/>
      <c r="AH698" s="339"/>
      <c r="AI698" s="351"/>
      <c r="AJ698" s="345"/>
    </row>
    <row r="699" spans="1:36" ht="30" customHeight="1" x14ac:dyDescent="0.2">
      <c r="A699" s="358"/>
      <c r="B699" s="361"/>
      <c r="C699" s="359"/>
      <c r="D699" s="360"/>
      <c r="E699" s="354"/>
      <c r="F699" s="355"/>
      <c r="G699" s="345" t="s">
        <v>851</v>
      </c>
      <c r="H699" s="350">
        <v>107</v>
      </c>
      <c r="I699" s="345" t="s">
        <v>852</v>
      </c>
      <c r="J699" s="345" t="s">
        <v>853</v>
      </c>
      <c r="K699" s="347">
        <f>+AA699</f>
        <v>0.91599999999999993</v>
      </c>
      <c r="L699" s="353" t="s">
        <v>854</v>
      </c>
      <c r="M699" s="340">
        <v>0.3</v>
      </c>
      <c r="N699" s="48" t="s">
        <v>41</v>
      </c>
      <c r="O699" s="49">
        <v>1</v>
      </c>
      <c r="P699" s="49">
        <v>1</v>
      </c>
      <c r="Q699" s="49">
        <v>1</v>
      </c>
      <c r="R699" s="49">
        <v>1</v>
      </c>
      <c r="S699" s="50">
        <f>SUM(O699:O699)*M699</f>
        <v>0.3</v>
      </c>
      <c r="T699" s="50">
        <f>SUM(P699:P699)*M699</f>
        <v>0.3</v>
      </c>
      <c r="U699" s="50">
        <f t="shared" si="484"/>
        <v>0.3</v>
      </c>
      <c r="V699" s="50">
        <f>SUM(R699:R699)*M699</f>
        <v>0.3</v>
      </c>
      <c r="W699" s="50">
        <f t="shared" si="463"/>
        <v>0.3</v>
      </c>
      <c r="X699" s="341">
        <f>+S700+S702+S704</f>
        <v>0.3</v>
      </c>
      <c r="Y699" s="341">
        <f t="shared" ref="Y699:AA699" si="499">+T700+T702+T704</f>
        <v>0.47500000000000003</v>
      </c>
      <c r="Z699" s="341">
        <f>+U700+U702+U704</f>
        <v>0.66520000000000001</v>
      </c>
      <c r="AA699" s="341">
        <f t="shared" si="499"/>
        <v>0.91599999999999993</v>
      </c>
      <c r="AB699" s="341">
        <f>MAX(X699:AA704)</f>
        <v>0.91599999999999993</v>
      </c>
      <c r="AC699" s="343"/>
      <c r="AD699" s="344"/>
      <c r="AE699" s="71" t="str">
        <f t="shared" ref="AE699" si="500">+IF(Q700&gt;Q699,"SUPERADA",IF(Q700=Q699,"EQUILIBRADA",IF(Q700&lt;Q699,"PARA MEJORAR")))</f>
        <v>EQUILIBRADA</v>
      </c>
      <c r="AF699" s="338" t="str">
        <f>IF(COUNTIF(AE699:AE704,"PARA MEJORAR")&gt;=1,"PARA MEJORAR","BIEN")</f>
        <v>BIEN</v>
      </c>
      <c r="AG699" s="338"/>
      <c r="AH699" s="339"/>
      <c r="AI699" s="351"/>
      <c r="AJ699" s="345"/>
    </row>
    <row r="700" spans="1:36" ht="30" customHeight="1" x14ac:dyDescent="0.2">
      <c r="A700" s="358"/>
      <c r="B700" s="361"/>
      <c r="C700" s="359"/>
      <c r="D700" s="360"/>
      <c r="E700" s="354"/>
      <c r="F700" s="355"/>
      <c r="G700" s="345"/>
      <c r="H700" s="350"/>
      <c r="I700" s="345"/>
      <c r="J700" s="345"/>
      <c r="K700" s="348"/>
      <c r="L700" s="353"/>
      <c r="M700" s="340"/>
      <c r="N700" s="51" t="s">
        <v>45</v>
      </c>
      <c r="O700" s="52">
        <v>1</v>
      </c>
      <c r="P700" s="52">
        <v>1</v>
      </c>
      <c r="Q700" s="52">
        <v>1</v>
      </c>
      <c r="R700" s="52">
        <v>1</v>
      </c>
      <c r="S700" s="53">
        <f>SUM(O700:O700)*M699</f>
        <v>0.3</v>
      </c>
      <c r="T700" s="53">
        <f>SUM(P700:P700)*M699</f>
        <v>0.3</v>
      </c>
      <c r="U700" s="53">
        <f t="shared" si="486"/>
        <v>0.3</v>
      </c>
      <c r="V700" s="53">
        <f>SUM(R700:R700)*M699</f>
        <v>0.3</v>
      </c>
      <c r="W700" s="53">
        <f t="shared" si="463"/>
        <v>0.3</v>
      </c>
      <c r="X700" s="341"/>
      <c r="Y700" s="341"/>
      <c r="Z700" s="341"/>
      <c r="AA700" s="341"/>
      <c r="AB700" s="341"/>
      <c r="AC700" s="343"/>
      <c r="AD700" s="344"/>
      <c r="AE700" s="71"/>
      <c r="AF700" s="338"/>
      <c r="AG700" s="338"/>
      <c r="AH700" s="339"/>
      <c r="AI700" s="351"/>
      <c r="AJ700" s="345"/>
    </row>
    <row r="701" spans="1:36" ht="30" customHeight="1" x14ac:dyDescent="0.2">
      <c r="A701" s="358"/>
      <c r="B701" s="361"/>
      <c r="C701" s="359"/>
      <c r="D701" s="360"/>
      <c r="E701" s="354"/>
      <c r="F701" s="355"/>
      <c r="G701" s="345"/>
      <c r="H701" s="350"/>
      <c r="I701" s="345"/>
      <c r="J701" s="345"/>
      <c r="K701" s="348"/>
      <c r="L701" s="353" t="s">
        <v>855</v>
      </c>
      <c r="M701" s="340">
        <v>0.4</v>
      </c>
      <c r="N701" s="48" t="s">
        <v>41</v>
      </c>
      <c r="O701" s="49">
        <v>0</v>
      </c>
      <c r="P701" s="49">
        <v>0.25</v>
      </c>
      <c r="Q701" s="49">
        <v>0.5</v>
      </c>
      <c r="R701" s="49">
        <v>1</v>
      </c>
      <c r="S701" s="50">
        <f>SUM(O701:O701)*M701</f>
        <v>0</v>
      </c>
      <c r="T701" s="50">
        <f>SUM(P701:P701)*M701</f>
        <v>0.1</v>
      </c>
      <c r="U701" s="50">
        <f t="shared" si="484"/>
        <v>0.2</v>
      </c>
      <c r="V701" s="50">
        <f>SUM(R701:R701)*M701</f>
        <v>0.4</v>
      </c>
      <c r="W701" s="50">
        <f t="shared" si="463"/>
        <v>0.4</v>
      </c>
      <c r="X701" s="341"/>
      <c r="Y701" s="341"/>
      <c r="Z701" s="341"/>
      <c r="AA701" s="341"/>
      <c r="AB701" s="341"/>
      <c r="AC701" s="343"/>
      <c r="AD701" s="344"/>
      <c r="AE701" s="71" t="str">
        <f t="shared" ref="AE701" si="501">+IF(Q702&gt;Q701,"SUPERADA",IF(Q702=Q701,"EQUILIBRADA",IF(Q702&lt;Q701,"PARA MEJORAR")))</f>
        <v>SUPERADA</v>
      </c>
      <c r="AF701" s="338"/>
      <c r="AG701" s="338"/>
      <c r="AH701" s="339"/>
      <c r="AI701" s="351"/>
      <c r="AJ701" s="345"/>
    </row>
    <row r="702" spans="1:36" ht="30" customHeight="1" x14ac:dyDescent="0.2">
      <c r="A702" s="358"/>
      <c r="B702" s="361"/>
      <c r="C702" s="359"/>
      <c r="D702" s="360"/>
      <c r="E702" s="354"/>
      <c r="F702" s="355"/>
      <c r="G702" s="345"/>
      <c r="H702" s="350"/>
      <c r="I702" s="345"/>
      <c r="J702" s="345"/>
      <c r="K702" s="348"/>
      <c r="L702" s="353"/>
      <c r="M702" s="340"/>
      <c r="N702" s="51" t="s">
        <v>45</v>
      </c>
      <c r="O702" s="52">
        <v>0</v>
      </c>
      <c r="P702" s="52">
        <v>0.25</v>
      </c>
      <c r="Q702" s="52">
        <v>0.53800000000000003</v>
      </c>
      <c r="R702" s="52">
        <v>1</v>
      </c>
      <c r="S702" s="53">
        <f>SUM(O702:O702)*M701</f>
        <v>0</v>
      </c>
      <c r="T702" s="53">
        <f>SUM(P702:P702)*M701</f>
        <v>0.1</v>
      </c>
      <c r="U702" s="53">
        <f t="shared" si="486"/>
        <v>0.21520000000000003</v>
      </c>
      <c r="V702" s="53">
        <f>SUM(R702:R702)*M701</f>
        <v>0.4</v>
      </c>
      <c r="W702" s="53">
        <f t="shared" si="463"/>
        <v>0.4</v>
      </c>
      <c r="X702" s="341"/>
      <c r="Y702" s="341"/>
      <c r="Z702" s="341"/>
      <c r="AA702" s="341"/>
      <c r="AB702" s="341"/>
      <c r="AC702" s="343"/>
      <c r="AD702" s="344"/>
      <c r="AE702" s="71"/>
      <c r="AF702" s="338"/>
      <c r="AG702" s="338"/>
      <c r="AH702" s="339"/>
      <c r="AI702" s="351"/>
      <c r="AJ702" s="345"/>
    </row>
    <row r="703" spans="1:36" ht="30" customHeight="1" x14ac:dyDescent="0.2">
      <c r="A703" s="358"/>
      <c r="B703" s="361"/>
      <c r="C703" s="359"/>
      <c r="D703" s="360"/>
      <c r="E703" s="354"/>
      <c r="F703" s="355"/>
      <c r="G703" s="345"/>
      <c r="H703" s="350"/>
      <c r="I703" s="345"/>
      <c r="J703" s="345"/>
      <c r="K703" s="348"/>
      <c r="L703" s="353" t="s">
        <v>856</v>
      </c>
      <c r="M703" s="340">
        <v>0.3</v>
      </c>
      <c r="N703" s="48" t="s">
        <v>41</v>
      </c>
      <c r="O703" s="49">
        <v>0</v>
      </c>
      <c r="P703" s="49">
        <v>0.25</v>
      </c>
      <c r="Q703" s="49">
        <v>0.5</v>
      </c>
      <c r="R703" s="49">
        <v>1</v>
      </c>
      <c r="S703" s="50">
        <f>SUM(O703:O703)*M703</f>
        <v>0</v>
      </c>
      <c r="T703" s="50">
        <f>SUM(P703:P703)*M703</f>
        <v>7.4999999999999997E-2</v>
      </c>
      <c r="U703" s="50">
        <f t="shared" si="484"/>
        <v>0.15</v>
      </c>
      <c r="V703" s="50">
        <f>SUM(R703:R703)*M703</f>
        <v>0.3</v>
      </c>
      <c r="W703" s="50">
        <f t="shared" si="463"/>
        <v>0.3</v>
      </c>
      <c r="X703" s="341"/>
      <c r="Y703" s="341"/>
      <c r="Z703" s="341"/>
      <c r="AA703" s="341"/>
      <c r="AB703" s="341"/>
      <c r="AC703" s="343"/>
      <c r="AD703" s="344"/>
      <c r="AE703" s="71" t="str">
        <f t="shared" ref="AE703" si="502">+IF(Q704&gt;Q703,"SUPERADA",IF(Q704=Q703,"EQUILIBRADA",IF(Q704&lt;Q703,"PARA MEJORAR")))</f>
        <v>EQUILIBRADA</v>
      </c>
      <c r="AF703" s="338"/>
      <c r="AG703" s="338"/>
      <c r="AH703" s="339"/>
      <c r="AI703" s="351"/>
      <c r="AJ703" s="345"/>
    </row>
    <row r="704" spans="1:36" ht="30" customHeight="1" x14ac:dyDescent="0.2">
      <c r="A704" s="358"/>
      <c r="B704" s="361"/>
      <c r="C704" s="359"/>
      <c r="D704" s="360"/>
      <c r="E704" s="354"/>
      <c r="F704" s="355"/>
      <c r="G704" s="345"/>
      <c r="H704" s="350"/>
      <c r="I704" s="345"/>
      <c r="J704" s="345"/>
      <c r="K704" s="348"/>
      <c r="L704" s="353"/>
      <c r="M704" s="340"/>
      <c r="N704" s="51" t="s">
        <v>45</v>
      </c>
      <c r="O704" s="52">
        <v>0</v>
      </c>
      <c r="P704" s="52">
        <v>0.25</v>
      </c>
      <c r="Q704" s="52">
        <v>0.5</v>
      </c>
      <c r="R704" s="52">
        <v>0.72</v>
      </c>
      <c r="S704" s="53">
        <f>SUM(O704:O704)*M703</f>
        <v>0</v>
      </c>
      <c r="T704" s="53">
        <f>SUM(P704:P704)*M703</f>
        <v>7.4999999999999997E-2</v>
      </c>
      <c r="U704" s="53">
        <f t="shared" si="486"/>
        <v>0.15</v>
      </c>
      <c r="V704" s="53">
        <f>SUM(R704:R704)*M703</f>
        <v>0.216</v>
      </c>
      <c r="W704" s="53">
        <f t="shared" si="463"/>
        <v>0.216</v>
      </c>
      <c r="X704" s="341"/>
      <c r="Y704" s="341"/>
      <c r="Z704" s="341"/>
      <c r="AA704" s="341"/>
      <c r="AB704" s="341"/>
      <c r="AC704" s="343"/>
      <c r="AD704" s="344"/>
      <c r="AE704" s="71"/>
      <c r="AF704" s="338"/>
      <c r="AG704" s="338"/>
      <c r="AH704" s="339"/>
      <c r="AI704" s="351"/>
      <c r="AJ704" s="345"/>
    </row>
    <row r="705" spans="1:36" ht="30" customHeight="1" x14ac:dyDescent="0.2">
      <c r="A705" s="358"/>
      <c r="B705" s="361"/>
      <c r="C705" s="359"/>
      <c r="D705" s="360"/>
      <c r="E705" s="354"/>
      <c r="F705" s="355"/>
      <c r="G705" s="345" t="s">
        <v>857</v>
      </c>
      <c r="H705" s="350">
        <v>108</v>
      </c>
      <c r="I705" s="345" t="s">
        <v>858</v>
      </c>
      <c r="J705" s="345" t="s">
        <v>859</v>
      </c>
      <c r="K705" s="356">
        <f>+AA705</f>
        <v>1</v>
      </c>
      <c r="L705" s="349" t="s">
        <v>860</v>
      </c>
      <c r="M705" s="342">
        <v>0.3</v>
      </c>
      <c r="N705" s="48" t="s">
        <v>41</v>
      </c>
      <c r="O705" s="49">
        <v>1</v>
      </c>
      <c r="P705" s="49">
        <v>1</v>
      </c>
      <c r="Q705" s="49">
        <v>1</v>
      </c>
      <c r="R705" s="49">
        <v>1</v>
      </c>
      <c r="S705" s="50">
        <f>SUM(O705:O705)*M705</f>
        <v>0.3</v>
      </c>
      <c r="T705" s="50">
        <f>SUM(P705:P705)*M705</f>
        <v>0.3</v>
      </c>
      <c r="U705" s="50">
        <f t="shared" si="484"/>
        <v>0.3</v>
      </c>
      <c r="V705" s="50">
        <f>SUM(R705:R705)*M705</f>
        <v>0.3</v>
      </c>
      <c r="W705" s="50">
        <f t="shared" si="463"/>
        <v>0.3</v>
      </c>
      <c r="X705" s="341">
        <f>+S706+S708+S710</f>
        <v>0.44999999999999996</v>
      </c>
      <c r="Y705" s="341">
        <f t="shared" ref="Y705:AA705" si="503">+T706+T708+T710</f>
        <v>0.8</v>
      </c>
      <c r="Z705" s="341">
        <f>+U706+U708+U710</f>
        <v>0.9</v>
      </c>
      <c r="AA705" s="341">
        <f t="shared" si="503"/>
        <v>1</v>
      </c>
      <c r="AB705" s="341">
        <f>MAX(X705:AA710)</f>
        <v>1</v>
      </c>
      <c r="AC705" s="343"/>
      <c r="AD705" s="344"/>
      <c r="AE705" s="71" t="str">
        <f t="shared" ref="AE705" si="504">+IF(Q706&gt;Q705,"SUPERADA",IF(Q706=Q705,"EQUILIBRADA",IF(Q706&lt;Q705,"PARA MEJORAR")))</f>
        <v>EQUILIBRADA</v>
      </c>
      <c r="AF705" s="338" t="str">
        <f>IF(COUNTIF(AE705:AE710,"PARA MEJORAR")&gt;=1,"PARA MEJORAR","BIEN")</f>
        <v>BIEN</v>
      </c>
      <c r="AG705" s="338"/>
      <c r="AH705" s="339"/>
      <c r="AI705" s="351"/>
      <c r="AJ705" s="345"/>
    </row>
    <row r="706" spans="1:36" ht="30" customHeight="1" x14ac:dyDescent="0.2">
      <c r="A706" s="358"/>
      <c r="B706" s="361"/>
      <c r="C706" s="359"/>
      <c r="D706" s="360"/>
      <c r="E706" s="354"/>
      <c r="F706" s="355"/>
      <c r="G706" s="345"/>
      <c r="H706" s="350"/>
      <c r="I706" s="345"/>
      <c r="J706" s="345"/>
      <c r="K706" s="357"/>
      <c r="L706" s="349"/>
      <c r="M706" s="342"/>
      <c r="N706" s="51" t="s">
        <v>45</v>
      </c>
      <c r="O706" s="52">
        <v>1</v>
      </c>
      <c r="P706" s="52">
        <v>1</v>
      </c>
      <c r="Q706" s="52">
        <v>1</v>
      </c>
      <c r="R706" s="52">
        <v>1</v>
      </c>
      <c r="S706" s="53">
        <f>SUM(O706:O706)*M705</f>
        <v>0.3</v>
      </c>
      <c r="T706" s="53">
        <f>SUM(P706:P706)*M705</f>
        <v>0.3</v>
      </c>
      <c r="U706" s="53">
        <f t="shared" si="486"/>
        <v>0.3</v>
      </c>
      <c r="V706" s="53">
        <f>SUM(R706:R706)*M705</f>
        <v>0.3</v>
      </c>
      <c r="W706" s="53">
        <f t="shared" si="463"/>
        <v>0.3</v>
      </c>
      <c r="X706" s="341"/>
      <c r="Y706" s="341"/>
      <c r="Z706" s="341"/>
      <c r="AA706" s="341"/>
      <c r="AB706" s="341"/>
      <c r="AC706" s="343"/>
      <c r="AD706" s="344"/>
      <c r="AE706" s="71"/>
      <c r="AF706" s="338"/>
      <c r="AG706" s="338"/>
      <c r="AH706" s="339"/>
      <c r="AI706" s="351"/>
      <c r="AJ706" s="345"/>
    </row>
    <row r="707" spans="1:36" ht="30" customHeight="1" x14ac:dyDescent="0.2">
      <c r="A707" s="358"/>
      <c r="B707" s="361"/>
      <c r="C707" s="359"/>
      <c r="D707" s="360"/>
      <c r="E707" s="354"/>
      <c r="F707" s="355"/>
      <c r="G707" s="345"/>
      <c r="H707" s="350"/>
      <c r="I707" s="345"/>
      <c r="J707" s="345"/>
      <c r="K707" s="357"/>
      <c r="L707" s="349" t="s">
        <v>861</v>
      </c>
      <c r="M707" s="342">
        <v>0.3</v>
      </c>
      <c r="N707" s="48" t="s">
        <v>41</v>
      </c>
      <c r="O707" s="49">
        <v>0.5</v>
      </c>
      <c r="P707" s="49">
        <v>1</v>
      </c>
      <c r="Q707" s="49">
        <v>1</v>
      </c>
      <c r="R707" s="49">
        <v>1</v>
      </c>
      <c r="S707" s="50">
        <f>SUM(O707:O707)*M707</f>
        <v>0.15</v>
      </c>
      <c r="T707" s="50">
        <f>SUM(P707:P707)*M707</f>
        <v>0.3</v>
      </c>
      <c r="U707" s="50">
        <f t="shared" si="484"/>
        <v>0.3</v>
      </c>
      <c r="V707" s="50">
        <f>SUM(R707:R707)*M707</f>
        <v>0.3</v>
      </c>
      <c r="W707" s="50">
        <f t="shared" si="463"/>
        <v>0.3</v>
      </c>
      <c r="X707" s="341"/>
      <c r="Y707" s="341"/>
      <c r="Z707" s="341"/>
      <c r="AA707" s="341"/>
      <c r="AB707" s="341"/>
      <c r="AC707" s="343"/>
      <c r="AD707" s="344"/>
      <c r="AE707" s="71" t="str">
        <f t="shared" ref="AE707" si="505">+IF(Q708&gt;Q707,"SUPERADA",IF(Q708=Q707,"EQUILIBRADA",IF(Q708&lt;Q707,"PARA MEJORAR")))</f>
        <v>EQUILIBRADA</v>
      </c>
      <c r="AF707" s="338"/>
      <c r="AG707" s="338"/>
      <c r="AH707" s="339"/>
      <c r="AI707" s="351"/>
      <c r="AJ707" s="345"/>
    </row>
    <row r="708" spans="1:36" ht="30" customHeight="1" x14ac:dyDescent="0.2">
      <c r="A708" s="358"/>
      <c r="B708" s="361"/>
      <c r="C708" s="359"/>
      <c r="D708" s="360"/>
      <c r="E708" s="354"/>
      <c r="F708" s="355"/>
      <c r="G708" s="345"/>
      <c r="H708" s="350"/>
      <c r="I708" s="345"/>
      <c r="J708" s="345"/>
      <c r="K708" s="357"/>
      <c r="L708" s="349"/>
      <c r="M708" s="342"/>
      <c r="N708" s="51" t="s">
        <v>45</v>
      </c>
      <c r="O708" s="52">
        <v>0.5</v>
      </c>
      <c r="P708" s="52">
        <v>1</v>
      </c>
      <c r="Q708" s="52">
        <v>1</v>
      </c>
      <c r="R708" s="52">
        <v>1</v>
      </c>
      <c r="S708" s="53">
        <f>SUM(O708:O708)*M707</f>
        <v>0.15</v>
      </c>
      <c r="T708" s="53">
        <f>SUM(P708:P708)*M707</f>
        <v>0.3</v>
      </c>
      <c r="U708" s="53">
        <f t="shared" si="486"/>
        <v>0.3</v>
      </c>
      <c r="V708" s="53">
        <f>SUM(R708:R708)*M707</f>
        <v>0.3</v>
      </c>
      <c r="W708" s="53">
        <f t="shared" si="463"/>
        <v>0.3</v>
      </c>
      <c r="X708" s="341"/>
      <c r="Y708" s="341"/>
      <c r="Z708" s="341"/>
      <c r="AA708" s="341"/>
      <c r="AB708" s="341"/>
      <c r="AC708" s="343"/>
      <c r="AD708" s="344"/>
      <c r="AE708" s="71"/>
      <c r="AF708" s="338"/>
      <c r="AG708" s="338"/>
      <c r="AH708" s="339"/>
      <c r="AI708" s="351"/>
      <c r="AJ708" s="345"/>
    </row>
    <row r="709" spans="1:36" ht="30" customHeight="1" x14ac:dyDescent="0.2">
      <c r="A709" s="358"/>
      <c r="B709" s="361"/>
      <c r="C709" s="359"/>
      <c r="D709" s="360"/>
      <c r="E709" s="354"/>
      <c r="F709" s="355"/>
      <c r="G709" s="345"/>
      <c r="H709" s="350"/>
      <c r="I709" s="345"/>
      <c r="J709" s="345"/>
      <c r="K709" s="357"/>
      <c r="L709" s="349" t="s">
        <v>862</v>
      </c>
      <c r="M709" s="342">
        <v>0.4</v>
      </c>
      <c r="N709" s="48" t="s">
        <v>41</v>
      </c>
      <c r="O709" s="49">
        <v>0</v>
      </c>
      <c r="P709" s="49">
        <v>0.25</v>
      </c>
      <c r="Q709" s="49">
        <v>0.5</v>
      </c>
      <c r="R709" s="49">
        <v>1</v>
      </c>
      <c r="S709" s="50">
        <f>SUM(O709:O709)*M709</f>
        <v>0</v>
      </c>
      <c r="T709" s="50">
        <f>SUM(P709:P709)*M709</f>
        <v>0.1</v>
      </c>
      <c r="U709" s="50">
        <f t="shared" si="484"/>
        <v>0.2</v>
      </c>
      <c r="V709" s="50">
        <f>SUM(R709:R709)*M709</f>
        <v>0.4</v>
      </c>
      <c r="W709" s="50">
        <f t="shared" ref="W709:W772" si="506">MAX(S709:V709)</f>
        <v>0.4</v>
      </c>
      <c r="X709" s="341"/>
      <c r="Y709" s="341"/>
      <c r="Z709" s="341"/>
      <c r="AA709" s="341"/>
      <c r="AB709" s="341"/>
      <c r="AC709" s="343"/>
      <c r="AD709" s="344"/>
      <c r="AE709" s="71" t="str">
        <f t="shared" ref="AE709" si="507">+IF(Q710&gt;Q709,"SUPERADA",IF(Q710=Q709,"EQUILIBRADA",IF(Q710&lt;Q709,"PARA MEJORAR")))</f>
        <v>SUPERADA</v>
      </c>
      <c r="AF709" s="338"/>
      <c r="AG709" s="338"/>
      <c r="AH709" s="339"/>
      <c r="AI709" s="351"/>
      <c r="AJ709" s="345"/>
    </row>
    <row r="710" spans="1:36" ht="30" customHeight="1" x14ac:dyDescent="0.2">
      <c r="A710" s="358"/>
      <c r="B710" s="361"/>
      <c r="C710" s="359"/>
      <c r="D710" s="360"/>
      <c r="E710" s="354"/>
      <c r="F710" s="355"/>
      <c r="G710" s="345"/>
      <c r="H710" s="350"/>
      <c r="I710" s="345"/>
      <c r="J710" s="345"/>
      <c r="K710" s="357"/>
      <c r="L710" s="349"/>
      <c r="M710" s="342"/>
      <c r="N710" s="51" t="s">
        <v>45</v>
      </c>
      <c r="O710" s="52">
        <v>0</v>
      </c>
      <c r="P710" s="52">
        <v>0.5</v>
      </c>
      <c r="Q710" s="52">
        <v>0.75</v>
      </c>
      <c r="R710" s="52">
        <v>1</v>
      </c>
      <c r="S710" s="53">
        <f>SUM(O710:O710)*M709</f>
        <v>0</v>
      </c>
      <c r="T710" s="53">
        <f>SUM(P710:P710)*M709</f>
        <v>0.2</v>
      </c>
      <c r="U710" s="53">
        <f t="shared" si="486"/>
        <v>0.30000000000000004</v>
      </c>
      <c r="V710" s="53">
        <f>SUM(R710:R710)*M709</f>
        <v>0.4</v>
      </c>
      <c r="W710" s="53">
        <f t="shared" si="506"/>
        <v>0.4</v>
      </c>
      <c r="X710" s="341"/>
      <c r="Y710" s="341"/>
      <c r="Z710" s="341"/>
      <c r="AA710" s="341"/>
      <c r="AB710" s="341"/>
      <c r="AC710" s="343"/>
      <c r="AD710" s="344"/>
      <c r="AE710" s="71"/>
      <c r="AF710" s="338"/>
      <c r="AG710" s="338"/>
      <c r="AH710" s="339"/>
      <c r="AI710" s="351"/>
      <c r="AJ710" s="345"/>
    </row>
    <row r="711" spans="1:36" ht="30" customHeight="1" x14ac:dyDescent="0.2">
      <c r="A711" s="358"/>
      <c r="B711" s="361"/>
      <c r="C711" s="359"/>
      <c r="D711" s="360"/>
      <c r="E711" s="354"/>
      <c r="F711" s="355"/>
      <c r="G711" s="345" t="s">
        <v>863</v>
      </c>
      <c r="H711" s="350">
        <v>109</v>
      </c>
      <c r="I711" s="345" t="s">
        <v>864</v>
      </c>
      <c r="J711" s="345" t="s">
        <v>865</v>
      </c>
      <c r="K711" s="356">
        <f>+AA711</f>
        <v>0.94599999999999995</v>
      </c>
      <c r="L711" s="353" t="s">
        <v>866</v>
      </c>
      <c r="M711" s="340">
        <v>0.2</v>
      </c>
      <c r="N711" s="48" t="s">
        <v>41</v>
      </c>
      <c r="O711" s="49">
        <v>0.1</v>
      </c>
      <c r="P711" s="49">
        <v>0.5</v>
      </c>
      <c r="Q711" s="49">
        <v>0.8</v>
      </c>
      <c r="R711" s="49">
        <v>1</v>
      </c>
      <c r="S711" s="50">
        <f>SUM(O711:O711)*M711</f>
        <v>2.0000000000000004E-2</v>
      </c>
      <c r="T711" s="50">
        <f>SUM(P711:P711)*M711</f>
        <v>0.1</v>
      </c>
      <c r="U711" s="50">
        <f t="shared" si="484"/>
        <v>0.16000000000000003</v>
      </c>
      <c r="V711" s="50">
        <f>SUM(R711:R711)*M711</f>
        <v>0.2</v>
      </c>
      <c r="W711" s="50">
        <f t="shared" si="506"/>
        <v>0.2</v>
      </c>
      <c r="X711" s="341">
        <f>+S712+S714+S716+S718+S720+S722+S724+S726</f>
        <v>0.18088000000000004</v>
      </c>
      <c r="Y711" s="341">
        <f t="shared" ref="Y711:AB711" si="508">+T712+T714+T716+T718+T720+T722+T724+T726</f>
        <v>0.50839999999999996</v>
      </c>
      <c r="Z711" s="341">
        <f>+U712+U714+U716+U718+U720+U722+U724+U726</f>
        <v>0.7845399999999999</v>
      </c>
      <c r="AA711" s="341">
        <f t="shared" si="508"/>
        <v>0.94599999999999995</v>
      </c>
      <c r="AB711" s="341">
        <f t="shared" si="508"/>
        <v>0.94599999999999995</v>
      </c>
      <c r="AC711" s="343"/>
      <c r="AD711" s="344" t="s">
        <v>867</v>
      </c>
      <c r="AE711" s="71" t="str">
        <f t="shared" ref="AE711" si="509">+IF(Q712&gt;Q711,"SUPERADA",IF(Q712=Q711,"EQUILIBRADA",IF(Q712&lt;Q711,"PARA MEJORAR")))</f>
        <v>SUPERADA</v>
      </c>
      <c r="AF711" s="338" t="str">
        <f>IF(COUNTIF(AE711:AE726,"PARA MEJORAR")&gt;=1,"PARA MEJORAR","BIEN")</f>
        <v>PARA MEJORAR</v>
      </c>
      <c r="AG711" s="338"/>
      <c r="AH711" s="339"/>
      <c r="AI711" s="351"/>
      <c r="AJ711" s="360"/>
    </row>
    <row r="712" spans="1:36" ht="30" customHeight="1" x14ac:dyDescent="0.2">
      <c r="A712" s="358"/>
      <c r="B712" s="361"/>
      <c r="C712" s="359"/>
      <c r="D712" s="360"/>
      <c r="E712" s="354"/>
      <c r="F712" s="355"/>
      <c r="G712" s="345"/>
      <c r="H712" s="350"/>
      <c r="I712" s="345"/>
      <c r="J712" s="345"/>
      <c r="K712" s="357"/>
      <c r="L712" s="353"/>
      <c r="M712" s="340"/>
      <c r="N712" s="51" t="s">
        <v>45</v>
      </c>
      <c r="O712" s="52">
        <v>0.3594</v>
      </c>
      <c r="P712" s="52">
        <v>0.5272</v>
      </c>
      <c r="Q712" s="52">
        <v>0.87</v>
      </c>
      <c r="R712" s="52">
        <v>1</v>
      </c>
      <c r="S712" s="53">
        <f>SUM(O712:O712)*M711</f>
        <v>7.1879999999999999E-2</v>
      </c>
      <c r="T712" s="53">
        <f>SUM(P712:P712)*M711</f>
        <v>0.10544000000000001</v>
      </c>
      <c r="U712" s="53">
        <f t="shared" si="486"/>
        <v>0.17400000000000002</v>
      </c>
      <c r="V712" s="53">
        <f>SUM(R712:R712)*M711</f>
        <v>0.2</v>
      </c>
      <c r="W712" s="53">
        <f t="shared" si="506"/>
        <v>0.2</v>
      </c>
      <c r="X712" s="341"/>
      <c r="Y712" s="341"/>
      <c r="Z712" s="341"/>
      <c r="AA712" s="341"/>
      <c r="AB712" s="341"/>
      <c r="AC712" s="343"/>
      <c r="AD712" s="344"/>
      <c r="AE712" s="71"/>
      <c r="AF712" s="338"/>
      <c r="AG712" s="338"/>
      <c r="AH712" s="339"/>
      <c r="AI712" s="351"/>
      <c r="AJ712" s="365"/>
    </row>
    <row r="713" spans="1:36" ht="30" customHeight="1" x14ac:dyDescent="0.2">
      <c r="A713" s="358"/>
      <c r="B713" s="361"/>
      <c r="C713" s="359"/>
      <c r="D713" s="360"/>
      <c r="E713" s="354"/>
      <c r="F713" s="355"/>
      <c r="G713" s="345"/>
      <c r="H713" s="350"/>
      <c r="I713" s="345"/>
      <c r="J713" s="345"/>
      <c r="K713" s="357"/>
      <c r="L713" s="353" t="s">
        <v>868</v>
      </c>
      <c r="M713" s="340">
        <v>0.2</v>
      </c>
      <c r="N713" s="48" t="s">
        <v>41</v>
      </c>
      <c r="O713" s="49">
        <v>0.1</v>
      </c>
      <c r="P713" s="49">
        <v>0.5</v>
      </c>
      <c r="Q713" s="49">
        <v>0.8</v>
      </c>
      <c r="R713" s="49">
        <v>1</v>
      </c>
      <c r="S713" s="50">
        <f>SUM(O713:O713)*M713</f>
        <v>2.0000000000000004E-2</v>
      </c>
      <c r="T713" s="50">
        <f>SUM(P713:P713)*M713</f>
        <v>0.1</v>
      </c>
      <c r="U713" s="50">
        <f t="shared" si="484"/>
        <v>0.16000000000000003</v>
      </c>
      <c r="V713" s="50">
        <f>SUM(R713:R713)*M713</f>
        <v>0.2</v>
      </c>
      <c r="W713" s="50">
        <f t="shared" si="506"/>
        <v>0.2</v>
      </c>
      <c r="X713" s="341"/>
      <c r="Y713" s="341"/>
      <c r="Z713" s="341"/>
      <c r="AA713" s="341"/>
      <c r="AB713" s="341"/>
      <c r="AC713" s="343"/>
      <c r="AD713" s="344"/>
      <c r="AE713" s="71" t="str">
        <f t="shared" ref="AE713" si="510">+IF(Q714&gt;Q713,"SUPERADA",IF(Q714=Q713,"EQUILIBRADA",IF(Q714&lt;Q713,"PARA MEJORAR")))</f>
        <v>PARA MEJORAR</v>
      </c>
      <c r="AF713" s="338"/>
      <c r="AG713" s="338"/>
      <c r="AH713" s="339"/>
      <c r="AI713" s="351"/>
      <c r="AJ713" s="365"/>
    </row>
    <row r="714" spans="1:36" ht="30" customHeight="1" x14ac:dyDescent="0.2">
      <c r="A714" s="358"/>
      <c r="B714" s="361"/>
      <c r="C714" s="359"/>
      <c r="D714" s="360"/>
      <c r="E714" s="354"/>
      <c r="F714" s="355"/>
      <c r="G714" s="345"/>
      <c r="H714" s="350"/>
      <c r="I714" s="345"/>
      <c r="J714" s="345"/>
      <c r="K714" s="357"/>
      <c r="L714" s="353"/>
      <c r="M714" s="340"/>
      <c r="N714" s="51" t="s">
        <v>45</v>
      </c>
      <c r="O714" s="52">
        <v>0.22</v>
      </c>
      <c r="P714" s="52">
        <v>0.51480000000000004</v>
      </c>
      <c r="Q714" s="52">
        <v>0.74270000000000003</v>
      </c>
      <c r="R714" s="52">
        <v>1</v>
      </c>
      <c r="S714" s="53">
        <f>SUM(O714:O714)*M713</f>
        <v>4.4000000000000004E-2</v>
      </c>
      <c r="T714" s="53">
        <f>SUM(P714:P714)*M713</f>
        <v>0.10296000000000001</v>
      </c>
      <c r="U714" s="53">
        <f t="shared" si="486"/>
        <v>0.14854000000000001</v>
      </c>
      <c r="V714" s="53">
        <f>SUM(R714:R714)*M713</f>
        <v>0.2</v>
      </c>
      <c r="W714" s="53">
        <f t="shared" si="506"/>
        <v>0.2</v>
      </c>
      <c r="X714" s="341"/>
      <c r="Y714" s="341"/>
      <c r="Z714" s="341"/>
      <c r="AA714" s="341"/>
      <c r="AB714" s="341"/>
      <c r="AC714" s="343"/>
      <c r="AD714" s="344"/>
      <c r="AE714" s="71"/>
      <c r="AF714" s="338"/>
      <c r="AG714" s="338"/>
      <c r="AH714" s="339"/>
      <c r="AI714" s="351"/>
      <c r="AJ714" s="365"/>
    </row>
    <row r="715" spans="1:36" ht="30" customHeight="1" x14ac:dyDescent="0.2">
      <c r="A715" s="358"/>
      <c r="B715" s="361"/>
      <c r="C715" s="359"/>
      <c r="D715" s="360"/>
      <c r="E715" s="354"/>
      <c r="F715" s="355"/>
      <c r="G715" s="345"/>
      <c r="H715" s="350"/>
      <c r="I715" s="345"/>
      <c r="J715" s="345"/>
      <c r="K715" s="357"/>
      <c r="L715" s="353" t="s">
        <v>869</v>
      </c>
      <c r="M715" s="340">
        <v>0.1</v>
      </c>
      <c r="N715" s="48" t="s">
        <v>41</v>
      </c>
      <c r="O715" s="49">
        <v>0.1</v>
      </c>
      <c r="P715" s="49">
        <v>0.5</v>
      </c>
      <c r="Q715" s="49">
        <v>0.8</v>
      </c>
      <c r="R715" s="49">
        <v>1</v>
      </c>
      <c r="S715" s="50">
        <f>SUM(O715:O715)*M715</f>
        <v>1.0000000000000002E-2</v>
      </c>
      <c r="T715" s="50">
        <f>SUM(P715:P715)*M715</f>
        <v>0.05</v>
      </c>
      <c r="U715" s="50">
        <f t="shared" si="484"/>
        <v>8.0000000000000016E-2</v>
      </c>
      <c r="V715" s="50">
        <f>SUM(R715:R715)*M715</f>
        <v>0.1</v>
      </c>
      <c r="W715" s="50">
        <f t="shared" si="506"/>
        <v>0.1</v>
      </c>
      <c r="X715" s="341"/>
      <c r="Y715" s="341"/>
      <c r="Z715" s="341"/>
      <c r="AA715" s="341"/>
      <c r="AB715" s="341"/>
      <c r="AC715" s="343"/>
      <c r="AD715" s="344"/>
      <c r="AE715" s="71" t="str">
        <f t="shared" ref="AE715" si="511">+IF(Q716&gt;Q715,"SUPERADA",IF(Q716=Q715,"EQUILIBRADA",IF(Q716&lt;Q715,"PARA MEJORAR")))</f>
        <v>PARA MEJORAR</v>
      </c>
      <c r="AF715" s="338"/>
      <c r="AG715" s="338"/>
      <c r="AH715" s="339"/>
      <c r="AI715" s="351"/>
      <c r="AJ715" s="365"/>
    </row>
    <row r="716" spans="1:36" ht="30" customHeight="1" x14ac:dyDescent="0.2">
      <c r="A716" s="358"/>
      <c r="B716" s="361"/>
      <c r="C716" s="359"/>
      <c r="D716" s="360"/>
      <c r="E716" s="354"/>
      <c r="F716" s="355"/>
      <c r="G716" s="345"/>
      <c r="H716" s="350"/>
      <c r="I716" s="345"/>
      <c r="J716" s="345"/>
      <c r="K716" s="357"/>
      <c r="L716" s="353"/>
      <c r="M716" s="340"/>
      <c r="N716" s="51" t="s">
        <v>45</v>
      </c>
      <c r="O716" s="52">
        <v>0.1</v>
      </c>
      <c r="P716" s="52">
        <v>0.5</v>
      </c>
      <c r="Q716" s="52">
        <v>0.64</v>
      </c>
      <c r="R716" s="52">
        <v>0.82</v>
      </c>
      <c r="S716" s="53">
        <f>SUM(O716:O716)*M715</f>
        <v>1.0000000000000002E-2</v>
      </c>
      <c r="T716" s="53">
        <f>SUM(P716:P716)*M715</f>
        <v>0.05</v>
      </c>
      <c r="U716" s="53">
        <f t="shared" si="486"/>
        <v>6.4000000000000001E-2</v>
      </c>
      <c r="V716" s="53">
        <f>SUM(R716:R716)*M715</f>
        <v>8.2000000000000003E-2</v>
      </c>
      <c r="W716" s="53">
        <f t="shared" si="506"/>
        <v>8.2000000000000003E-2</v>
      </c>
      <c r="X716" s="341"/>
      <c r="Y716" s="341"/>
      <c r="Z716" s="341"/>
      <c r="AA716" s="341"/>
      <c r="AB716" s="341"/>
      <c r="AC716" s="343"/>
      <c r="AD716" s="344"/>
      <c r="AE716" s="71"/>
      <c r="AF716" s="338"/>
      <c r="AG716" s="338"/>
      <c r="AH716" s="339"/>
      <c r="AI716" s="351"/>
      <c r="AJ716" s="365"/>
    </row>
    <row r="717" spans="1:36" ht="30" customHeight="1" x14ac:dyDescent="0.2">
      <c r="A717" s="358"/>
      <c r="B717" s="361"/>
      <c r="C717" s="359"/>
      <c r="D717" s="360"/>
      <c r="E717" s="354"/>
      <c r="F717" s="355"/>
      <c r="G717" s="345"/>
      <c r="H717" s="350"/>
      <c r="I717" s="345"/>
      <c r="J717" s="345"/>
      <c r="K717" s="357"/>
      <c r="L717" s="353" t="s">
        <v>870</v>
      </c>
      <c r="M717" s="340">
        <v>0.1</v>
      </c>
      <c r="N717" s="48" t="s">
        <v>41</v>
      </c>
      <c r="O717" s="49">
        <v>0.1</v>
      </c>
      <c r="P717" s="49">
        <v>0.5</v>
      </c>
      <c r="Q717" s="49">
        <v>0.8</v>
      </c>
      <c r="R717" s="49">
        <v>1</v>
      </c>
      <c r="S717" s="50">
        <f>SUM(O717:O717)*M717</f>
        <v>1.0000000000000002E-2</v>
      </c>
      <c r="T717" s="50">
        <f>SUM(P717:P717)*M717</f>
        <v>0.05</v>
      </c>
      <c r="U717" s="50">
        <f t="shared" si="484"/>
        <v>8.0000000000000016E-2</v>
      </c>
      <c r="V717" s="50">
        <f>SUM(R717:R717)*M717</f>
        <v>0.1</v>
      </c>
      <c r="W717" s="50">
        <f t="shared" si="506"/>
        <v>0.1</v>
      </c>
      <c r="X717" s="341"/>
      <c r="Y717" s="341"/>
      <c r="Z717" s="341"/>
      <c r="AA717" s="341"/>
      <c r="AB717" s="341"/>
      <c r="AC717" s="343"/>
      <c r="AD717" s="344"/>
      <c r="AE717" s="71" t="str">
        <f t="shared" ref="AE717" si="512">+IF(Q718&gt;Q717,"SUPERADA",IF(Q718=Q717,"EQUILIBRADA",IF(Q718&lt;Q717,"PARA MEJORAR")))</f>
        <v>EQUILIBRADA</v>
      </c>
      <c r="AF717" s="338"/>
      <c r="AG717" s="338"/>
      <c r="AH717" s="339"/>
      <c r="AI717" s="351"/>
      <c r="AJ717" s="365"/>
    </row>
    <row r="718" spans="1:36" ht="30" customHeight="1" x14ac:dyDescent="0.2">
      <c r="A718" s="358"/>
      <c r="B718" s="361"/>
      <c r="C718" s="359"/>
      <c r="D718" s="360"/>
      <c r="E718" s="354"/>
      <c r="F718" s="355"/>
      <c r="G718" s="345"/>
      <c r="H718" s="350"/>
      <c r="I718" s="345"/>
      <c r="J718" s="345"/>
      <c r="K718" s="357"/>
      <c r="L718" s="353"/>
      <c r="M718" s="340"/>
      <c r="N718" s="51" t="s">
        <v>45</v>
      </c>
      <c r="O718" s="52">
        <v>0.1</v>
      </c>
      <c r="P718" s="52">
        <v>0.5</v>
      </c>
      <c r="Q718" s="52">
        <v>0.8</v>
      </c>
      <c r="R718" s="52">
        <v>1</v>
      </c>
      <c r="S718" s="53">
        <f>SUM(O718:O718)*M717</f>
        <v>1.0000000000000002E-2</v>
      </c>
      <c r="T718" s="53">
        <f>SUM(P718:P718)*M717</f>
        <v>0.05</v>
      </c>
      <c r="U718" s="53">
        <f t="shared" si="486"/>
        <v>8.0000000000000016E-2</v>
      </c>
      <c r="V718" s="53">
        <f>SUM(R718:R718)*M717</f>
        <v>0.1</v>
      </c>
      <c r="W718" s="53">
        <f t="shared" si="506"/>
        <v>0.1</v>
      </c>
      <c r="X718" s="341"/>
      <c r="Y718" s="341"/>
      <c r="Z718" s="341"/>
      <c r="AA718" s="341"/>
      <c r="AB718" s="341"/>
      <c r="AC718" s="343"/>
      <c r="AD718" s="344"/>
      <c r="AE718" s="71"/>
      <c r="AF718" s="338"/>
      <c r="AG718" s="338"/>
      <c r="AH718" s="339"/>
      <c r="AI718" s="351"/>
      <c r="AJ718" s="365"/>
    </row>
    <row r="719" spans="1:36" ht="30" customHeight="1" x14ac:dyDescent="0.2">
      <c r="A719" s="358"/>
      <c r="B719" s="361"/>
      <c r="C719" s="359"/>
      <c r="D719" s="360"/>
      <c r="E719" s="354"/>
      <c r="F719" s="355"/>
      <c r="G719" s="345"/>
      <c r="H719" s="350"/>
      <c r="I719" s="345"/>
      <c r="J719" s="345"/>
      <c r="K719" s="357"/>
      <c r="L719" s="353" t="s">
        <v>871</v>
      </c>
      <c r="M719" s="340">
        <v>0.1</v>
      </c>
      <c r="N719" s="48" t="s">
        <v>41</v>
      </c>
      <c r="O719" s="49">
        <v>0.1</v>
      </c>
      <c r="P719" s="49">
        <v>0.5</v>
      </c>
      <c r="Q719" s="49">
        <v>0.8</v>
      </c>
      <c r="R719" s="49">
        <v>1</v>
      </c>
      <c r="S719" s="50">
        <f>SUM(O719:O719)*M719</f>
        <v>1.0000000000000002E-2</v>
      </c>
      <c r="T719" s="50">
        <f>SUM(P719:P719)*M719</f>
        <v>0.05</v>
      </c>
      <c r="U719" s="50">
        <f t="shared" si="484"/>
        <v>8.0000000000000016E-2</v>
      </c>
      <c r="V719" s="50">
        <f>SUM(R719:R719)*M719</f>
        <v>0.1</v>
      </c>
      <c r="W719" s="50">
        <f t="shared" si="506"/>
        <v>0.1</v>
      </c>
      <c r="X719" s="341"/>
      <c r="Y719" s="341"/>
      <c r="Z719" s="341"/>
      <c r="AA719" s="341"/>
      <c r="AB719" s="341"/>
      <c r="AC719" s="343"/>
      <c r="AD719" s="344"/>
      <c r="AE719" s="71" t="str">
        <f t="shared" ref="AE719" si="513">+IF(Q720&gt;Q719,"SUPERADA",IF(Q720=Q719,"EQUILIBRADA",IF(Q720&lt;Q719,"PARA MEJORAR")))</f>
        <v>EQUILIBRADA</v>
      </c>
      <c r="AF719" s="338"/>
      <c r="AG719" s="338"/>
      <c r="AH719" s="339"/>
      <c r="AI719" s="351"/>
      <c r="AJ719" s="365"/>
    </row>
    <row r="720" spans="1:36" ht="30" customHeight="1" x14ac:dyDescent="0.2">
      <c r="A720" s="358"/>
      <c r="B720" s="361"/>
      <c r="C720" s="359"/>
      <c r="D720" s="360"/>
      <c r="E720" s="354"/>
      <c r="F720" s="355"/>
      <c r="G720" s="345"/>
      <c r="H720" s="350"/>
      <c r="I720" s="345"/>
      <c r="J720" s="345"/>
      <c r="K720" s="357"/>
      <c r="L720" s="353"/>
      <c r="M720" s="340"/>
      <c r="N720" s="51" t="s">
        <v>45</v>
      </c>
      <c r="O720" s="52">
        <v>0.1</v>
      </c>
      <c r="P720" s="52">
        <v>0.5</v>
      </c>
      <c r="Q720" s="52">
        <v>0.8</v>
      </c>
      <c r="R720" s="52">
        <v>0.9</v>
      </c>
      <c r="S720" s="53">
        <f>SUM(O720:O720)*M719</f>
        <v>1.0000000000000002E-2</v>
      </c>
      <c r="T720" s="53">
        <f>SUM(P720:P720)*M719</f>
        <v>0.05</v>
      </c>
      <c r="U720" s="53">
        <f t="shared" si="486"/>
        <v>8.0000000000000016E-2</v>
      </c>
      <c r="V720" s="53">
        <f>SUM(R720:R720)*M719</f>
        <v>9.0000000000000011E-2</v>
      </c>
      <c r="W720" s="53">
        <f t="shared" si="506"/>
        <v>9.0000000000000011E-2</v>
      </c>
      <c r="X720" s="341"/>
      <c r="Y720" s="341"/>
      <c r="Z720" s="341"/>
      <c r="AA720" s="341"/>
      <c r="AB720" s="341"/>
      <c r="AC720" s="343"/>
      <c r="AD720" s="344"/>
      <c r="AE720" s="71"/>
      <c r="AF720" s="338"/>
      <c r="AG720" s="338"/>
      <c r="AH720" s="339"/>
      <c r="AI720" s="351"/>
      <c r="AJ720" s="365"/>
    </row>
    <row r="721" spans="1:36" ht="30" customHeight="1" x14ac:dyDescent="0.2">
      <c r="A721" s="358"/>
      <c r="B721" s="361"/>
      <c r="C721" s="359"/>
      <c r="D721" s="360"/>
      <c r="E721" s="354"/>
      <c r="F721" s="355"/>
      <c r="G721" s="345"/>
      <c r="H721" s="350"/>
      <c r="I721" s="345" t="s">
        <v>872</v>
      </c>
      <c r="J721" s="345" t="s">
        <v>873</v>
      </c>
      <c r="K721" s="357"/>
      <c r="L721" s="353" t="s">
        <v>874</v>
      </c>
      <c r="M721" s="340">
        <v>0.1</v>
      </c>
      <c r="N721" s="48" t="s">
        <v>41</v>
      </c>
      <c r="O721" s="49">
        <v>0.1</v>
      </c>
      <c r="P721" s="49">
        <v>0.5</v>
      </c>
      <c r="Q721" s="49">
        <v>0.8</v>
      </c>
      <c r="R721" s="49">
        <v>1</v>
      </c>
      <c r="S721" s="50">
        <f>SUM(O721:O721)*M721</f>
        <v>1.0000000000000002E-2</v>
      </c>
      <c r="T721" s="50">
        <f>SUM(P721:P721)*M721</f>
        <v>0.05</v>
      </c>
      <c r="U721" s="50">
        <f t="shared" si="484"/>
        <v>8.0000000000000016E-2</v>
      </c>
      <c r="V721" s="50">
        <f>SUM(R721:R721)*M721</f>
        <v>0.1</v>
      </c>
      <c r="W721" s="50">
        <f t="shared" si="506"/>
        <v>0.1</v>
      </c>
      <c r="X721" s="341"/>
      <c r="Y721" s="341"/>
      <c r="Z721" s="341"/>
      <c r="AA721" s="341"/>
      <c r="AB721" s="341"/>
      <c r="AC721" s="343"/>
      <c r="AD721" s="344"/>
      <c r="AE721" s="71" t="str">
        <f t="shared" ref="AE721" si="514">+IF(Q722&gt;Q721,"SUPERADA",IF(Q722=Q721,"EQUILIBRADA",IF(Q722&lt;Q721,"PARA MEJORAR")))</f>
        <v>PARA MEJORAR</v>
      </c>
      <c r="AF721" s="338"/>
      <c r="AG721" s="338"/>
      <c r="AH721" s="339"/>
      <c r="AI721" s="351"/>
      <c r="AJ721" s="365"/>
    </row>
    <row r="722" spans="1:36" ht="30" customHeight="1" x14ac:dyDescent="0.2">
      <c r="A722" s="358"/>
      <c r="B722" s="361"/>
      <c r="C722" s="359"/>
      <c r="D722" s="360"/>
      <c r="E722" s="354"/>
      <c r="F722" s="355"/>
      <c r="G722" s="345"/>
      <c r="H722" s="350"/>
      <c r="I722" s="345"/>
      <c r="J722" s="345"/>
      <c r="K722" s="357"/>
      <c r="L722" s="353"/>
      <c r="M722" s="340"/>
      <c r="N722" s="51" t="s">
        <v>45</v>
      </c>
      <c r="O722" s="52">
        <v>0.1</v>
      </c>
      <c r="P722" s="52">
        <v>0.5</v>
      </c>
      <c r="Q722" s="52">
        <v>0.77</v>
      </c>
      <c r="R722" s="52">
        <v>0.88</v>
      </c>
      <c r="S722" s="53">
        <f>SUM(O722:O722)*M721</f>
        <v>1.0000000000000002E-2</v>
      </c>
      <c r="T722" s="53">
        <f>SUM(P722:P722)*M721</f>
        <v>0.05</v>
      </c>
      <c r="U722" s="53">
        <f t="shared" si="486"/>
        <v>7.7000000000000013E-2</v>
      </c>
      <c r="V722" s="53">
        <f>SUM(R722:R722)*M721</f>
        <v>8.8000000000000009E-2</v>
      </c>
      <c r="W722" s="53">
        <f t="shared" si="506"/>
        <v>8.8000000000000009E-2</v>
      </c>
      <c r="X722" s="341"/>
      <c r="Y722" s="341"/>
      <c r="Z722" s="341"/>
      <c r="AA722" s="341"/>
      <c r="AB722" s="341"/>
      <c r="AC722" s="343"/>
      <c r="AD722" s="344"/>
      <c r="AE722" s="71"/>
      <c r="AF722" s="338"/>
      <c r="AG722" s="338"/>
      <c r="AH722" s="339"/>
      <c r="AI722" s="351"/>
      <c r="AJ722" s="365"/>
    </row>
    <row r="723" spans="1:36" ht="30" customHeight="1" x14ac:dyDescent="0.2">
      <c r="A723" s="358"/>
      <c r="B723" s="361"/>
      <c r="C723" s="359"/>
      <c r="D723" s="360"/>
      <c r="E723" s="354"/>
      <c r="F723" s="355"/>
      <c r="G723" s="345"/>
      <c r="H723" s="350"/>
      <c r="I723" s="345"/>
      <c r="J723" s="345"/>
      <c r="K723" s="357"/>
      <c r="L723" s="353" t="s">
        <v>875</v>
      </c>
      <c r="M723" s="340">
        <v>0.1</v>
      </c>
      <c r="N723" s="48" t="s">
        <v>41</v>
      </c>
      <c r="O723" s="49">
        <v>0.15</v>
      </c>
      <c r="P723" s="49">
        <v>0.5</v>
      </c>
      <c r="Q723" s="49">
        <v>0.75</v>
      </c>
      <c r="R723" s="49">
        <v>1</v>
      </c>
      <c r="S723" s="50">
        <f>SUM(O723:O723)*M723</f>
        <v>1.4999999999999999E-2</v>
      </c>
      <c r="T723" s="50">
        <f>SUM(P723:P723)*M723</f>
        <v>0.05</v>
      </c>
      <c r="U723" s="50">
        <f t="shared" si="484"/>
        <v>7.5000000000000011E-2</v>
      </c>
      <c r="V723" s="50">
        <f>SUM(R723:R723)*M723</f>
        <v>0.1</v>
      </c>
      <c r="W723" s="50">
        <f t="shared" si="506"/>
        <v>0.1</v>
      </c>
      <c r="X723" s="341"/>
      <c r="Y723" s="341"/>
      <c r="Z723" s="341"/>
      <c r="AA723" s="341"/>
      <c r="AB723" s="341"/>
      <c r="AC723" s="343"/>
      <c r="AD723" s="344"/>
      <c r="AE723" s="71" t="str">
        <f t="shared" ref="AE723" si="515">+IF(Q724&gt;Q723,"SUPERADA",IF(Q724=Q723,"EQUILIBRADA",IF(Q724&lt;Q723,"PARA MEJORAR")))</f>
        <v>EQUILIBRADA</v>
      </c>
      <c r="AF723" s="338"/>
      <c r="AG723" s="338"/>
      <c r="AH723" s="339"/>
      <c r="AI723" s="351"/>
      <c r="AJ723" s="365"/>
    </row>
    <row r="724" spans="1:36" ht="30" customHeight="1" x14ac:dyDescent="0.2">
      <c r="A724" s="358"/>
      <c r="B724" s="361"/>
      <c r="C724" s="359"/>
      <c r="D724" s="360"/>
      <c r="E724" s="354"/>
      <c r="F724" s="355"/>
      <c r="G724" s="345"/>
      <c r="H724" s="350"/>
      <c r="I724" s="345"/>
      <c r="J724" s="345"/>
      <c r="K724" s="357"/>
      <c r="L724" s="353"/>
      <c r="M724" s="340"/>
      <c r="N724" s="51" t="s">
        <v>45</v>
      </c>
      <c r="O724" s="52">
        <v>0.15</v>
      </c>
      <c r="P724" s="52">
        <v>0.5</v>
      </c>
      <c r="Q724" s="52">
        <v>0.75</v>
      </c>
      <c r="R724" s="52">
        <v>1</v>
      </c>
      <c r="S724" s="53">
        <f>SUM(O724:O724)*M723</f>
        <v>1.4999999999999999E-2</v>
      </c>
      <c r="T724" s="53">
        <f>SUM(P724:P724)*M723</f>
        <v>0.05</v>
      </c>
      <c r="U724" s="53">
        <f t="shared" si="486"/>
        <v>7.5000000000000011E-2</v>
      </c>
      <c r="V724" s="53">
        <f>SUM(R724:R724)*M723</f>
        <v>0.1</v>
      </c>
      <c r="W724" s="53">
        <f t="shared" si="506"/>
        <v>0.1</v>
      </c>
      <c r="X724" s="341"/>
      <c r="Y724" s="341"/>
      <c r="Z724" s="341"/>
      <c r="AA724" s="341"/>
      <c r="AB724" s="341"/>
      <c r="AC724" s="343"/>
      <c r="AD724" s="344"/>
      <c r="AE724" s="71"/>
      <c r="AF724" s="338"/>
      <c r="AG724" s="338"/>
      <c r="AH724" s="339"/>
      <c r="AI724" s="351"/>
      <c r="AJ724" s="365"/>
    </row>
    <row r="725" spans="1:36" ht="30" customHeight="1" x14ac:dyDescent="0.2">
      <c r="A725" s="358"/>
      <c r="B725" s="361"/>
      <c r="C725" s="359"/>
      <c r="D725" s="360"/>
      <c r="E725" s="354"/>
      <c r="F725" s="355"/>
      <c r="G725" s="345"/>
      <c r="H725" s="350"/>
      <c r="I725" s="345"/>
      <c r="J725" s="345"/>
      <c r="K725" s="357"/>
      <c r="L725" s="353" t="s">
        <v>876</v>
      </c>
      <c r="M725" s="340">
        <v>0.1</v>
      </c>
      <c r="N725" s="48" t="s">
        <v>41</v>
      </c>
      <c r="O725" s="49">
        <v>0.1</v>
      </c>
      <c r="P725" s="49">
        <v>0.5</v>
      </c>
      <c r="Q725" s="49">
        <v>0.8</v>
      </c>
      <c r="R725" s="49">
        <v>1</v>
      </c>
      <c r="S725" s="50">
        <f>SUM(O725:O725)*M725</f>
        <v>1.0000000000000002E-2</v>
      </c>
      <c r="T725" s="50">
        <f>SUM(P725:P725)*M725</f>
        <v>0.05</v>
      </c>
      <c r="U725" s="50">
        <f t="shared" si="484"/>
        <v>8.0000000000000016E-2</v>
      </c>
      <c r="V725" s="50">
        <f>SUM(R725:R725)*M725</f>
        <v>0.1</v>
      </c>
      <c r="W725" s="50">
        <f t="shared" si="506"/>
        <v>0.1</v>
      </c>
      <c r="X725" s="341"/>
      <c r="Y725" s="341"/>
      <c r="Z725" s="341"/>
      <c r="AA725" s="341"/>
      <c r="AB725" s="341"/>
      <c r="AC725" s="343"/>
      <c r="AD725" s="344"/>
      <c r="AE725" s="71" t="str">
        <f t="shared" ref="AE725" si="516">+IF(Q726&gt;Q725,"SUPERADA",IF(Q726=Q725,"EQUILIBRADA",IF(Q726&lt;Q725,"PARA MEJORAR")))</f>
        <v>SUPERADA</v>
      </c>
      <c r="AF725" s="338"/>
      <c r="AG725" s="338"/>
      <c r="AH725" s="339"/>
      <c r="AI725" s="351"/>
      <c r="AJ725" s="365"/>
    </row>
    <row r="726" spans="1:36" ht="30" customHeight="1" x14ac:dyDescent="0.2">
      <c r="A726" s="358"/>
      <c r="B726" s="361"/>
      <c r="C726" s="359"/>
      <c r="D726" s="360"/>
      <c r="E726" s="354"/>
      <c r="F726" s="355"/>
      <c r="G726" s="345"/>
      <c r="H726" s="350"/>
      <c r="I726" s="345"/>
      <c r="J726" s="345"/>
      <c r="K726" s="357"/>
      <c r="L726" s="353"/>
      <c r="M726" s="340"/>
      <c r="N726" s="51" t="s">
        <v>45</v>
      </c>
      <c r="O726" s="52">
        <v>0.1</v>
      </c>
      <c r="P726" s="52">
        <v>0.5</v>
      </c>
      <c r="Q726" s="52">
        <v>0.86</v>
      </c>
      <c r="R726" s="52">
        <v>0.86</v>
      </c>
      <c r="S726" s="53">
        <f>SUM(O726:O726)*M725</f>
        <v>1.0000000000000002E-2</v>
      </c>
      <c r="T726" s="53">
        <f>SUM(P726:P726)*M725</f>
        <v>0.05</v>
      </c>
      <c r="U726" s="53">
        <f t="shared" si="486"/>
        <v>8.6000000000000007E-2</v>
      </c>
      <c r="V726" s="53">
        <f>SUM(R726:R726)*M725</f>
        <v>8.6000000000000007E-2</v>
      </c>
      <c r="W726" s="53">
        <f t="shared" si="506"/>
        <v>8.6000000000000007E-2</v>
      </c>
      <c r="X726" s="341"/>
      <c r="Y726" s="341"/>
      <c r="Z726" s="341"/>
      <c r="AA726" s="341"/>
      <c r="AB726" s="341"/>
      <c r="AC726" s="343"/>
      <c r="AD726" s="344"/>
      <c r="AE726" s="71"/>
      <c r="AF726" s="338"/>
      <c r="AG726" s="338"/>
      <c r="AH726" s="339"/>
      <c r="AI726" s="351"/>
      <c r="AJ726" s="365"/>
    </row>
    <row r="727" spans="1:36" ht="30" customHeight="1" x14ac:dyDescent="0.2">
      <c r="A727" s="358"/>
      <c r="B727" s="361"/>
      <c r="C727" s="359"/>
      <c r="D727" s="360"/>
      <c r="E727" s="354"/>
      <c r="F727" s="355"/>
      <c r="G727" s="345" t="s">
        <v>877</v>
      </c>
      <c r="H727" s="350">
        <v>110</v>
      </c>
      <c r="I727" s="345" t="s">
        <v>878</v>
      </c>
      <c r="J727" s="345" t="s">
        <v>879</v>
      </c>
      <c r="K727" s="347">
        <f>+AA727</f>
        <v>0.9504999999999999</v>
      </c>
      <c r="L727" s="353" t="s">
        <v>880</v>
      </c>
      <c r="M727" s="340">
        <v>0.3</v>
      </c>
      <c r="N727" s="48" t="s">
        <v>41</v>
      </c>
      <c r="O727" s="49">
        <v>0.1</v>
      </c>
      <c r="P727" s="49">
        <v>0.4</v>
      </c>
      <c r="Q727" s="49">
        <v>0.7</v>
      </c>
      <c r="R727" s="49">
        <v>1</v>
      </c>
      <c r="S727" s="50">
        <f>SUM(O727:O727)*M727</f>
        <v>0.03</v>
      </c>
      <c r="T727" s="50">
        <f>SUM(P727:P727)*M727</f>
        <v>0.12</v>
      </c>
      <c r="U727" s="50">
        <f t="shared" si="484"/>
        <v>0.21</v>
      </c>
      <c r="V727" s="50">
        <f>SUM(R727:R727)*M727</f>
        <v>0.3</v>
      </c>
      <c r="W727" s="50">
        <f t="shared" si="506"/>
        <v>0.3</v>
      </c>
      <c r="X727" s="341">
        <f>+S728+S730+S732</f>
        <v>0.1</v>
      </c>
      <c r="Y727" s="341">
        <f t="shared" ref="Y727:AA727" si="517">+T728+T730+T732</f>
        <v>0.38500000000000001</v>
      </c>
      <c r="Z727" s="341">
        <f>+U728+U730+U732</f>
        <v>0.60120000000000007</v>
      </c>
      <c r="AA727" s="341">
        <f t="shared" si="517"/>
        <v>0.9504999999999999</v>
      </c>
      <c r="AB727" s="341">
        <f>MAX(X727:AA732)</f>
        <v>0.9504999999999999</v>
      </c>
      <c r="AC727" s="343"/>
      <c r="AD727" s="368" t="s">
        <v>881</v>
      </c>
      <c r="AE727" s="71" t="str">
        <f t="shared" ref="AE727" si="518">+IF(Q728&gt;Q727,"SUPERADA",IF(Q728=Q727,"EQUILIBRADA",IF(Q728&lt;Q727,"PARA MEJORAR")))</f>
        <v>PARA MEJORAR</v>
      </c>
      <c r="AF727" s="338" t="str">
        <f>IF(COUNTIF(AE727:AE728,"PARA MEJORAR")&gt;=1,"PARA MEJORAR","BIEN")</f>
        <v>PARA MEJORAR</v>
      </c>
      <c r="AG727" s="338"/>
      <c r="AH727" s="339"/>
      <c r="AI727" s="351"/>
      <c r="AJ727" s="345"/>
    </row>
    <row r="728" spans="1:36" ht="30" customHeight="1" x14ac:dyDescent="0.2">
      <c r="A728" s="358"/>
      <c r="B728" s="361"/>
      <c r="C728" s="359"/>
      <c r="D728" s="360"/>
      <c r="E728" s="354"/>
      <c r="F728" s="355"/>
      <c r="G728" s="345"/>
      <c r="H728" s="350"/>
      <c r="I728" s="345"/>
      <c r="J728" s="345"/>
      <c r="K728" s="348"/>
      <c r="L728" s="353"/>
      <c r="M728" s="340"/>
      <c r="N728" s="51" t="s">
        <v>45</v>
      </c>
      <c r="O728" s="52">
        <v>0.1</v>
      </c>
      <c r="P728" s="52">
        <v>0.35</v>
      </c>
      <c r="Q728" s="52">
        <v>0.66400000000000003</v>
      </c>
      <c r="R728" s="52">
        <v>0.83499999999999996</v>
      </c>
      <c r="S728" s="53">
        <f>SUM(O728:O728)*M727</f>
        <v>0.03</v>
      </c>
      <c r="T728" s="53">
        <f>SUM(P728:P728)*M727</f>
        <v>0.105</v>
      </c>
      <c r="U728" s="53">
        <f t="shared" si="486"/>
        <v>0.19920000000000002</v>
      </c>
      <c r="V728" s="53">
        <f>SUM(R728:R728)*M727</f>
        <v>0.2505</v>
      </c>
      <c r="W728" s="53">
        <f t="shared" si="506"/>
        <v>0.2505</v>
      </c>
      <c r="X728" s="341"/>
      <c r="Y728" s="341"/>
      <c r="Z728" s="341"/>
      <c r="AA728" s="341"/>
      <c r="AB728" s="341"/>
      <c r="AC728" s="343"/>
      <c r="AD728" s="368"/>
      <c r="AE728" s="71"/>
      <c r="AF728" s="338"/>
      <c r="AG728" s="338"/>
      <c r="AH728" s="339"/>
      <c r="AI728" s="351"/>
      <c r="AJ728" s="345"/>
    </row>
    <row r="729" spans="1:36" ht="30" customHeight="1" x14ac:dyDescent="0.2">
      <c r="A729" s="358"/>
      <c r="B729" s="361"/>
      <c r="C729" s="359"/>
      <c r="D729" s="360"/>
      <c r="E729" s="354"/>
      <c r="F729" s="355"/>
      <c r="G729" s="345"/>
      <c r="H729" s="350"/>
      <c r="I729" s="345"/>
      <c r="J729" s="345"/>
      <c r="K729" s="348"/>
      <c r="L729" s="353" t="s">
        <v>882</v>
      </c>
      <c r="M729" s="340">
        <v>0.5</v>
      </c>
      <c r="N729" s="48" t="s">
        <v>41</v>
      </c>
      <c r="O729" s="49">
        <v>0.1</v>
      </c>
      <c r="P729" s="49">
        <v>0.4</v>
      </c>
      <c r="Q729" s="49">
        <v>0.7</v>
      </c>
      <c r="R729" s="49">
        <v>1</v>
      </c>
      <c r="S729" s="50">
        <f>SUM(O729:O729)*M729</f>
        <v>0.05</v>
      </c>
      <c r="T729" s="50">
        <f>SUM(P729:P729)*M729</f>
        <v>0.2</v>
      </c>
      <c r="U729" s="50">
        <f t="shared" si="484"/>
        <v>0.35</v>
      </c>
      <c r="V729" s="50">
        <f>SUM(R729:R729)*M729</f>
        <v>0.5</v>
      </c>
      <c r="W729" s="50">
        <f t="shared" si="506"/>
        <v>0.5</v>
      </c>
      <c r="X729" s="341"/>
      <c r="Y729" s="341"/>
      <c r="Z729" s="341"/>
      <c r="AA729" s="341"/>
      <c r="AB729" s="341"/>
      <c r="AC729" s="343"/>
      <c r="AD729" s="368"/>
      <c r="AE729" s="71" t="str">
        <f t="shared" ref="AE729" si="519">+IF(Q730&gt;Q729,"SUPERADA",IF(Q730=Q729,"EQUILIBRADA",IF(Q730&lt;Q729,"PARA MEJORAR")))</f>
        <v>PARA MEJORAR</v>
      </c>
      <c r="AF729" s="338" t="str">
        <f>IF(COUNTIF(AE729:AE730,"PARA MEJORAR")&gt;=1,"PARA MEJORAR","BIEN")</f>
        <v>PARA MEJORAR</v>
      </c>
      <c r="AG729" s="338"/>
      <c r="AH729" s="339"/>
      <c r="AI729" s="351"/>
      <c r="AJ729" s="345"/>
    </row>
    <row r="730" spans="1:36" ht="30" customHeight="1" x14ac:dyDescent="0.2">
      <c r="A730" s="358"/>
      <c r="B730" s="361"/>
      <c r="C730" s="359"/>
      <c r="D730" s="360"/>
      <c r="E730" s="354"/>
      <c r="F730" s="355"/>
      <c r="G730" s="345"/>
      <c r="H730" s="350"/>
      <c r="I730" s="345"/>
      <c r="J730" s="345"/>
      <c r="K730" s="348"/>
      <c r="L730" s="353"/>
      <c r="M730" s="340"/>
      <c r="N730" s="51" t="s">
        <v>45</v>
      </c>
      <c r="O730" s="52">
        <v>0.1</v>
      </c>
      <c r="P730" s="52">
        <v>0.4</v>
      </c>
      <c r="Q730" s="52">
        <v>0.51200000000000001</v>
      </c>
      <c r="R730" s="52">
        <v>1</v>
      </c>
      <c r="S730" s="53">
        <f>SUM(O730:O730)*M729</f>
        <v>0.05</v>
      </c>
      <c r="T730" s="53">
        <f>SUM(P730:P730)*M729</f>
        <v>0.2</v>
      </c>
      <c r="U730" s="53">
        <f t="shared" si="486"/>
        <v>0.25600000000000001</v>
      </c>
      <c r="V730" s="53">
        <f>SUM(R730:R730)*M729</f>
        <v>0.5</v>
      </c>
      <c r="W730" s="53">
        <f t="shared" si="506"/>
        <v>0.5</v>
      </c>
      <c r="X730" s="341"/>
      <c r="Y730" s="341"/>
      <c r="Z730" s="341"/>
      <c r="AA730" s="341"/>
      <c r="AB730" s="341"/>
      <c r="AC730" s="343"/>
      <c r="AD730" s="368"/>
      <c r="AE730" s="71"/>
      <c r="AF730" s="338"/>
      <c r="AG730" s="338"/>
      <c r="AH730" s="339"/>
      <c r="AI730" s="351"/>
      <c r="AJ730" s="345"/>
    </row>
    <row r="731" spans="1:36" ht="30" customHeight="1" x14ac:dyDescent="0.2">
      <c r="A731" s="358"/>
      <c r="B731" s="361"/>
      <c r="C731" s="359"/>
      <c r="D731" s="360"/>
      <c r="E731" s="354"/>
      <c r="F731" s="355"/>
      <c r="G731" s="345"/>
      <c r="H731" s="350"/>
      <c r="I731" s="345"/>
      <c r="J731" s="345"/>
      <c r="K731" s="348"/>
      <c r="L731" s="353" t="s">
        <v>883</v>
      </c>
      <c r="M731" s="340">
        <v>0.2</v>
      </c>
      <c r="N731" s="48" t="s">
        <v>41</v>
      </c>
      <c r="O731" s="49">
        <v>0.1</v>
      </c>
      <c r="P731" s="49">
        <v>0.4</v>
      </c>
      <c r="Q731" s="49">
        <v>0.7</v>
      </c>
      <c r="R731" s="49">
        <v>1</v>
      </c>
      <c r="S731" s="50">
        <f>SUM(O731:O731)*M731</f>
        <v>2.0000000000000004E-2</v>
      </c>
      <c r="T731" s="50">
        <f>SUM(P731:P731)*M731</f>
        <v>8.0000000000000016E-2</v>
      </c>
      <c r="U731" s="50">
        <f t="shared" si="484"/>
        <v>0.13999999999999999</v>
      </c>
      <c r="V731" s="50">
        <f>SUM(R731:R731)*M731</f>
        <v>0.2</v>
      </c>
      <c r="W731" s="50">
        <f t="shared" si="506"/>
        <v>0.2</v>
      </c>
      <c r="X731" s="341"/>
      <c r="Y731" s="341"/>
      <c r="Z731" s="341"/>
      <c r="AA731" s="341"/>
      <c r="AB731" s="341"/>
      <c r="AC731" s="343"/>
      <c r="AD731" s="368"/>
      <c r="AE731" s="71" t="str">
        <f t="shared" ref="AE731" si="520">+IF(Q732&gt;Q731,"SUPERADA",IF(Q732=Q731,"EQUILIBRADA",IF(Q732&lt;Q731,"PARA MEJORAR")))</f>
        <v>SUPERADA</v>
      </c>
      <c r="AF731" s="338" t="str">
        <f>IF(COUNTIF(AE731:AE732,"PARA MEJORAR")&gt;=1,"PARA MEJORAR","BIEN")</f>
        <v>BIEN</v>
      </c>
      <c r="AG731" s="338"/>
      <c r="AH731" s="339"/>
      <c r="AI731" s="351"/>
      <c r="AJ731" s="345"/>
    </row>
    <row r="732" spans="1:36" ht="30" customHeight="1" x14ac:dyDescent="0.2">
      <c r="A732" s="358"/>
      <c r="B732" s="361"/>
      <c r="C732" s="359"/>
      <c r="D732" s="360"/>
      <c r="E732" s="354"/>
      <c r="F732" s="355"/>
      <c r="G732" s="345"/>
      <c r="H732" s="350"/>
      <c r="I732" s="345"/>
      <c r="J732" s="345"/>
      <c r="K732" s="348"/>
      <c r="L732" s="353"/>
      <c r="M732" s="340"/>
      <c r="N732" s="51" t="s">
        <v>45</v>
      </c>
      <c r="O732" s="52">
        <v>0.1</v>
      </c>
      <c r="P732" s="52">
        <v>0.4</v>
      </c>
      <c r="Q732" s="52">
        <v>0.73</v>
      </c>
      <c r="R732" s="52">
        <v>1</v>
      </c>
      <c r="S732" s="53">
        <f>SUM(O732:O732)*M731</f>
        <v>2.0000000000000004E-2</v>
      </c>
      <c r="T732" s="53">
        <f>SUM(P732:P732)*M731</f>
        <v>8.0000000000000016E-2</v>
      </c>
      <c r="U732" s="53">
        <f t="shared" si="486"/>
        <v>0.14599999999999999</v>
      </c>
      <c r="V732" s="53">
        <f>SUM(R732:R732)*M731</f>
        <v>0.2</v>
      </c>
      <c r="W732" s="53">
        <f t="shared" si="506"/>
        <v>0.2</v>
      </c>
      <c r="X732" s="341"/>
      <c r="Y732" s="341"/>
      <c r="Z732" s="341"/>
      <c r="AA732" s="341"/>
      <c r="AB732" s="341"/>
      <c r="AC732" s="343"/>
      <c r="AD732" s="368"/>
      <c r="AE732" s="71"/>
      <c r="AF732" s="338"/>
      <c r="AG732" s="338"/>
      <c r="AH732" s="339"/>
      <c r="AI732" s="351"/>
      <c r="AJ732" s="345"/>
    </row>
    <row r="733" spans="1:36" ht="30" customHeight="1" x14ac:dyDescent="0.2">
      <c r="A733" s="358" t="s">
        <v>884</v>
      </c>
      <c r="B733" s="361"/>
      <c r="C733" s="359">
        <v>52</v>
      </c>
      <c r="D733" s="360" t="s">
        <v>885</v>
      </c>
      <c r="E733" s="354">
        <v>56</v>
      </c>
      <c r="F733" s="355" t="s">
        <v>886</v>
      </c>
      <c r="G733" s="345" t="s">
        <v>887</v>
      </c>
      <c r="H733" s="350">
        <v>111</v>
      </c>
      <c r="I733" s="345" t="s">
        <v>888</v>
      </c>
      <c r="J733" s="345" t="s">
        <v>889</v>
      </c>
      <c r="K733" s="347">
        <f>+AA733</f>
        <v>1</v>
      </c>
      <c r="L733" s="353" t="s">
        <v>890</v>
      </c>
      <c r="M733" s="342">
        <v>0.25</v>
      </c>
      <c r="N733" s="48" t="s">
        <v>41</v>
      </c>
      <c r="O733" s="49">
        <v>0.5</v>
      </c>
      <c r="P733" s="49">
        <v>1</v>
      </c>
      <c r="Q733" s="49">
        <v>1</v>
      </c>
      <c r="R733" s="49">
        <v>1</v>
      </c>
      <c r="S733" s="50">
        <f>SUM(O733:O733)*M733</f>
        <v>0.125</v>
      </c>
      <c r="T733" s="50">
        <f>SUM(P733:P733)*M733</f>
        <v>0.25</v>
      </c>
      <c r="U733" s="50">
        <f t="shared" si="484"/>
        <v>0.25</v>
      </c>
      <c r="V733" s="50">
        <f>SUM(R733:R733)*M733</f>
        <v>0.25</v>
      </c>
      <c r="W733" s="50">
        <f t="shared" si="506"/>
        <v>0.25</v>
      </c>
      <c r="X733" s="341">
        <f>+S734+S736+S740</f>
        <v>0.23749999999999999</v>
      </c>
      <c r="Y733" s="341">
        <f t="shared" ref="Y733" si="521">+T734+T736+T740</f>
        <v>0.625</v>
      </c>
      <c r="Z733" s="341">
        <f>+U734+U736+U740+U738</f>
        <v>1</v>
      </c>
      <c r="AA733" s="341">
        <f t="shared" ref="AA733:AB733" si="522">+V734+V736+V740+V738</f>
        <v>1</v>
      </c>
      <c r="AB733" s="341">
        <f t="shared" si="522"/>
        <v>1</v>
      </c>
      <c r="AC733" s="343"/>
      <c r="AD733" s="366" t="s">
        <v>891</v>
      </c>
      <c r="AE733" s="71" t="str">
        <f t="shared" ref="AE733" si="523">+IF(Q734&gt;Q733,"SUPERADA",IF(Q734=Q733,"EQUILIBRADA",IF(Q734&lt;Q733,"PARA MEJORAR")))</f>
        <v>EQUILIBRADA</v>
      </c>
      <c r="AF733" s="338" t="str">
        <f>IF(COUNTIF(AE733:AE740,"PARA MEJORAR")&gt;=1,"PARA MEJORAR","BIEN")</f>
        <v>BIEN</v>
      </c>
      <c r="AG733" s="338" t="str">
        <f>IF(COUNTIF(AF733:AF740,"PARA MEJORAR")&gt;=1,"PARA MEJORAR","BIEN")</f>
        <v>BIEN</v>
      </c>
      <c r="AH733" s="339"/>
      <c r="AI733" s="351"/>
      <c r="AJ733" s="345"/>
    </row>
    <row r="734" spans="1:36" ht="30" customHeight="1" x14ac:dyDescent="0.2">
      <c r="A734" s="358"/>
      <c r="B734" s="361"/>
      <c r="C734" s="359"/>
      <c r="D734" s="360"/>
      <c r="E734" s="354"/>
      <c r="F734" s="355"/>
      <c r="G734" s="345"/>
      <c r="H734" s="350"/>
      <c r="I734" s="345"/>
      <c r="J734" s="345"/>
      <c r="K734" s="348"/>
      <c r="L734" s="353"/>
      <c r="M734" s="342"/>
      <c r="N734" s="51" t="s">
        <v>45</v>
      </c>
      <c r="O734" s="52">
        <v>0.25</v>
      </c>
      <c r="P734" s="52">
        <v>0.75</v>
      </c>
      <c r="Q734" s="52">
        <v>1</v>
      </c>
      <c r="R734" s="52">
        <v>1</v>
      </c>
      <c r="S734" s="53">
        <f>SUM(O734:O734)*M733</f>
        <v>6.25E-2</v>
      </c>
      <c r="T734" s="53">
        <f>SUM(P734:P734)*M733</f>
        <v>0.1875</v>
      </c>
      <c r="U734" s="53">
        <f t="shared" si="486"/>
        <v>0.25</v>
      </c>
      <c r="V734" s="53">
        <f>SUM(R734:R734)*M733</f>
        <v>0.25</v>
      </c>
      <c r="W734" s="53">
        <f t="shared" si="506"/>
        <v>0.25</v>
      </c>
      <c r="X734" s="341"/>
      <c r="Y734" s="341"/>
      <c r="Z734" s="341"/>
      <c r="AA734" s="341"/>
      <c r="AB734" s="341"/>
      <c r="AC734" s="343"/>
      <c r="AD734" s="366"/>
      <c r="AE734" s="71"/>
      <c r="AF734" s="338"/>
      <c r="AG734" s="338"/>
      <c r="AH734" s="339"/>
      <c r="AI734" s="351"/>
      <c r="AJ734" s="345"/>
    </row>
    <row r="735" spans="1:36" ht="30" customHeight="1" x14ac:dyDescent="0.2">
      <c r="A735" s="358"/>
      <c r="B735" s="361"/>
      <c r="C735" s="359"/>
      <c r="D735" s="360"/>
      <c r="E735" s="354"/>
      <c r="F735" s="355"/>
      <c r="G735" s="345"/>
      <c r="H735" s="350"/>
      <c r="I735" s="345"/>
      <c r="J735" s="345"/>
      <c r="K735" s="348"/>
      <c r="L735" s="353" t="s">
        <v>892</v>
      </c>
      <c r="M735" s="342">
        <v>0.25</v>
      </c>
      <c r="N735" s="48" t="s">
        <v>41</v>
      </c>
      <c r="O735" s="49">
        <v>0</v>
      </c>
      <c r="P735" s="49">
        <v>1</v>
      </c>
      <c r="Q735" s="49">
        <v>1</v>
      </c>
      <c r="R735" s="49">
        <v>1</v>
      </c>
      <c r="S735" s="50">
        <f>SUM(O735:O735)*M735</f>
        <v>0</v>
      </c>
      <c r="T735" s="50">
        <f>SUM(P735:P735)*M735</f>
        <v>0.25</v>
      </c>
      <c r="U735" s="50">
        <f t="shared" si="484"/>
        <v>0.25</v>
      </c>
      <c r="V735" s="50">
        <f>SUM(R735:R735)*M735</f>
        <v>0.25</v>
      </c>
      <c r="W735" s="50">
        <f t="shared" si="506"/>
        <v>0.25</v>
      </c>
      <c r="X735" s="341"/>
      <c r="Y735" s="341"/>
      <c r="Z735" s="341"/>
      <c r="AA735" s="341"/>
      <c r="AB735" s="341"/>
      <c r="AC735" s="343"/>
      <c r="AD735" s="366"/>
      <c r="AE735" s="71" t="str">
        <f t="shared" ref="AE735" si="524">+IF(Q736&gt;Q735,"SUPERADA",IF(Q736=Q735,"EQUILIBRADA",IF(Q736&lt;Q735,"PARA MEJORAR")))</f>
        <v>EQUILIBRADA</v>
      </c>
      <c r="AF735" s="338"/>
      <c r="AG735" s="338"/>
      <c r="AH735" s="339"/>
      <c r="AI735" s="351"/>
      <c r="AJ735" s="345"/>
    </row>
    <row r="736" spans="1:36" ht="30" customHeight="1" x14ac:dyDescent="0.2">
      <c r="A736" s="358"/>
      <c r="B736" s="361"/>
      <c r="C736" s="359"/>
      <c r="D736" s="360"/>
      <c r="E736" s="354"/>
      <c r="F736" s="355"/>
      <c r="G736" s="345"/>
      <c r="H736" s="350"/>
      <c r="I736" s="345"/>
      <c r="J736" s="345"/>
      <c r="K736" s="348"/>
      <c r="L736" s="353"/>
      <c r="M736" s="342"/>
      <c r="N736" s="51" t="s">
        <v>45</v>
      </c>
      <c r="O736" s="52">
        <v>0</v>
      </c>
      <c r="P736" s="52">
        <v>0.75</v>
      </c>
      <c r="Q736" s="52">
        <v>1</v>
      </c>
      <c r="R736" s="52">
        <v>1</v>
      </c>
      <c r="S736" s="53">
        <f>SUM(O736:O736)*M735</f>
        <v>0</v>
      </c>
      <c r="T736" s="53">
        <f>SUM(P736:P736)*M735</f>
        <v>0.1875</v>
      </c>
      <c r="U736" s="53">
        <f t="shared" si="486"/>
        <v>0.25</v>
      </c>
      <c r="V736" s="53">
        <f>SUM(R736:R736)*M735</f>
        <v>0.25</v>
      </c>
      <c r="W736" s="53">
        <f t="shared" si="506"/>
        <v>0.25</v>
      </c>
      <c r="X736" s="341"/>
      <c r="Y736" s="341"/>
      <c r="Z736" s="341"/>
      <c r="AA736" s="341"/>
      <c r="AB736" s="341"/>
      <c r="AC736" s="343"/>
      <c r="AD736" s="366"/>
      <c r="AE736" s="71"/>
      <c r="AF736" s="338"/>
      <c r="AG736" s="338"/>
      <c r="AH736" s="339"/>
      <c r="AI736" s="351"/>
      <c r="AJ736" s="345"/>
    </row>
    <row r="737" spans="1:36" ht="30" customHeight="1" x14ac:dyDescent="0.2">
      <c r="A737" s="358"/>
      <c r="B737" s="361"/>
      <c r="C737" s="359"/>
      <c r="D737" s="360"/>
      <c r="E737" s="354"/>
      <c r="F737" s="355"/>
      <c r="G737" s="345"/>
      <c r="H737" s="350"/>
      <c r="I737" s="345"/>
      <c r="J737" s="345"/>
      <c r="K737" s="348"/>
      <c r="L737" s="353" t="s">
        <v>893</v>
      </c>
      <c r="M737" s="342">
        <v>0.25</v>
      </c>
      <c r="N737" s="48" t="s">
        <v>41</v>
      </c>
      <c r="O737" s="49">
        <v>0</v>
      </c>
      <c r="P737" s="49">
        <v>0</v>
      </c>
      <c r="Q737" s="49">
        <v>1</v>
      </c>
      <c r="R737" s="49">
        <v>1</v>
      </c>
      <c r="S737" s="50">
        <f>SUM(O737:O737)*M737</f>
        <v>0</v>
      </c>
      <c r="T737" s="50">
        <f>SUM(P737:P737)*M737</f>
        <v>0</v>
      </c>
      <c r="U737" s="50">
        <f t="shared" si="484"/>
        <v>0.25</v>
      </c>
      <c r="V737" s="50">
        <f>SUM(R737:R737)*M737</f>
        <v>0.25</v>
      </c>
      <c r="W737" s="50">
        <f t="shared" si="506"/>
        <v>0.25</v>
      </c>
      <c r="X737" s="341"/>
      <c r="Y737" s="341"/>
      <c r="Z737" s="341"/>
      <c r="AA737" s="341"/>
      <c r="AB737" s="341"/>
      <c r="AC737" s="343"/>
      <c r="AD737" s="366"/>
      <c r="AE737" s="71" t="str">
        <f t="shared" ref="AE737" si="525">+IF(Q738&gt;Q737,"SUPERADA",IF(Q738=Q737,"EQUILIBRADA",IF(Q738&lt;Q737,"PARA MEJORAR")))</f>
        <v>EQUILIBRADA</v>
      </c>
      <c r="AF737" s="338"/>
      <c r="AG737" s="338"/>
      <c r="AH737" s="339"/>
      <c r="AI737" s="351"/>
      <c r="AJ737" s="345"/>
    </row>
    <row r="738" spans="1:36" ht="30" customHeight="1" x14ac:dyDescent="0.2">
      <c r="A738" s="358"/>
      <c r="B738" s="361"/>
      <c r="C738" s="359"/>
      <c r="D738" s="360"/>
      <c r="E738" s="354"/>
      <c r="F738" s="355"/>
      <c r="G738" s="345"/>
      <c r="H738" s="350"/>
      <c r="I738" s="345"/>
      <c r="J738" s="345"/>
      <c r="K738" s="348"/>
      <c r="L738" s="353"/>
      <c r="M738" s="342"/>
      <c r="N738" s="51" t="s">
        <v>45</v>
      </c>
      <c r="O738" s="52">
        <v>0</v>
      </c>
      <c r="P738" s="52">
        <v>0</v>
      </c>
      <c r="Q738" s="52">
        <v>1</v>
      </c>
      <c r="R738" s="52">
        <v>1</v>
      </c>
      <c r="S738" s="53">
        <f>SUM(O738:O738)*M737</f>
        <v>0</v>
      </c>
      <c r="T738" s="53">
        <f>SUM(P738:P738)*M737</f>
        <v>0</v>
      </c>
      <c r="U738" s="53">
        <f t="shared" si="486"/>
        <v>0.25</v>
      </c>
      <c r="V738" s="53">
        <f>SUM(R738:R738)*M737</f>
        <v>0.25</v>
      </c>
      <c r="W738" s="53">
        <f t="shared" si="506"/>
        <v>0.25</v>
      </c>
      <c r="X738" s="341"/>
      <c r="Y738" s="341"/>
      <c r="Z738" s="341"/>
      <c r="AA738" s="341"/>
      <c r="AB738" s="341"/>
      <c r="AC738" s="343"/>
      <c r="AD738" s="366"/>
      <c r="AE738" s="71"/>
      <c r="AF738" s="338"/>
      <c r="AG738" s="338"/>
      <c r="AH738" s="339"/>
      <c r="AI738" s="351"/>
      <c r="AJ738" s="345"/>
    </row>
    <row r="739" spans="1:36" ht="30" customHeight="1" x14ac:dyDescent="0.2">
      <c r="A739" s="358"/>
      <c r="B739" s="361"/>
      <c r="C739" s="359"/>
      <c r="D739" s="360"/>
      <c r="E739" s="354"/>
      <c r="F739" s="355"/>
      <c r="G739" s="345"/>
      <c r="H739" s="350"/>
      <c r="I739" s="345"/>
      <c r="J739" s="345"/>
      <c r="K739" s="348"/>
      <c r="L739" s="353" t="s">
        <v>894</v>
      </c>
      <c r="M739" s="342">
        <v>0.25</v>
      </c>
      <c r="N739" s="48" t="s">
        <v>41</v>
      </c>
      <c r="O739" s="49">
        <v>1</v>
      </c>
      <c r="P739" s="49">
        <v>1</v>
      </c>
      <c r="Q739" s="49">
        <v>1</v>
      </c>
      <c r="R739" s="49">
        <v>1</v>
      </c>
      <c r="S739" s="50">
        <f>SUM(O739:O739)*M739</f>
        <v>0.25</v>
      </c>
      <c r="T739" s="50">
        <f>SUM(P739:P739)*M739</f>
        <v>0.25</v>
      </c>
      <c r="U739" s="50">
        <f t="shared" si="484"/>
        <v>0.25</v>
      </c>
      <c r="V739" s="50">
        <f>SUM(R739:R739)*M739</f>
        <v>0.25</v>
      </c>
      <c r="W739" s="50">
        <f t="shared" si="506"/>
        <v>0.25</v>
      </c>
      <c r="X739" s="341"/>
      <c r="Y739" s="341"/>
      <c r="Z739" s="341"/>
      <c r="AA739" s="341"/>
      <c r="AB739" s="341"/>
      <c r="AC739" s="343"/>
      <c r="AD739" s="366"/>
      <c r="AE739" s="71" t="str">
        <f t="shared" ref="AE739" si="526">+IF(Q740&gt;Q739,"SUPERADA",IF(Q740=Q739,"EQUILIBRADA",IF(Q740&lt;Q739,"PARA MEJORAR")))</f>
        <v>EQUILIBRADA</v>
      </c>
      <c r="AF739" s="338"/>
      <c r="AG739" s="338"/>
      <c r="AH739" s="339"/>
      <c r="AI739" s="351"/>
      <c r="AJ739" s="345"/>
    </row>
    <row r="740" spans="1:36" ht="30" customHeight="1" x14ac:dyDescent="0.2">
      <c r="A740" s="358"/>
      <c r="B740" s="361"/>
      <c r="C740" s="359"/>
      <c r="D740" s="360"/>
      <c r="E740" s="354"/>
      <c r="F740" s="355"/>
      <c r="G740" s="345"/>
      <c r="H740" s="350"/>
      <c r="I740" s="345"/>
      <c r="J740" s="345"/>
      <c r="K740" s="348"/>
      <c r="L740" s="353"/>
      <c r="M740" s="342"/>
      <c r="N740" s="51" t="s">
        <v>45</v>
      </c>
      <c r="O740" s="52">
        <v>0.7</v>
      </c>
      <c r="P740" s="52">
        <v>1</v>
      </c>
      <c r="Q740" s="52">
        <v>1</v>
      </c>
      <c r="R740" s="52">
        <v>1</v>
      </c>
      <c r="S740" s="53">
        <f>SUM(O740:O740)*M739</f>
        <v>0.17499999999999999</v>
      </c>
      <c r="T740" s="53">
        <f>SUM(P740:P740)*M739</f>
        <v>0.25</v>
      </c>
      <c r="U740" s="53">
        <f t="shared" si="486"/>
        <v>0.25</v>
      </c>
      <c r="V740" s="53">
        <f>SUM(R740:R740)*M739</f>
        <v>0.25</v>
      </c>
      <c r="W740" s="53">
        <f t="shared" si="506"/>
        <v>0.25</v>
      </c>
      <c r="X740" s="341"/>
      <c r="Y740" s="341"/>
      <c r="Z740" s="341"/>
      <c r="AA740" s="341"/>
      <c r="AB740" s="341"/>
      <c r="AC740" s="343"/>
      <c r="AD740" s="366"/>
      <c r="AE740" s="71"/>
      <c r="AF740" s="338"/>
      <c r="AG740" s="338"/>
      <c r="AH740" s="339"/>
      <c r="AI740" s="351"/>
      <c r="AJ740" s="345"/>
    </row>
    <row r="741" spans="1:36" ht="30" customHeight="1" x14ac:dyDescent="0.2">
      <c r="A741" s="358"/>
      <c r="B741" s="361"/>
      <c r="C741" s="359">
        <v>53</v>
      </c>
      <c r="D741" s="360" t="s">
        <v>895</v>
      </c>
      <c r="E741" s="354"/>
      <c r="F741" s="355"/>
      <c r="G741" s="345" t="s">
        <v>896</v>
      </c>
      <c r="H741" s="346">
        <v>112</v>
      </c>
      <c r="I741" s="345" t="s">
        <v>897</v>
      </c>
      <c r="J741" s="345" t="s">
        <v>898</v>
      </c>
      <c r="K741" s="347">
        <f>+AA741</f>
        <v>1</v>
      </c>
      <c r="L741" s="349" t="s">
        <v>899</v>
      </c>
      <c r="M741" s="340">
        <v>0.3</v>
      </c>
      <c r="N741" s="48" t="s">
        <v>41</v>
      </c>
      <c r="O741" s="49">
        <v>0.3</v>
      </c>
      <c r="P741" s="49">
        <v>1</v>
      </c>
      <c r="Q741" s="49">
        <v>1</v>
      </c>
      <c r="R741" s="49">
        <v>1</v>
      </c>
      <c r="S741" s="50">
        <f>SUM(O741:O741)*M741</f>
        <v>0.09</v>
      </c>
      <c r="T741" s="50">
        <f>SUM(P741:P741)*M741</f>
        <v>0.3</v>
      </c>
      <c r="U741" s="50">
        <f t="shared" si="484"/>
        <v>0.3</v>
      </c>
      <c r="V741" s="50">
        <f>SUM(R741:R741)*M741</f>
        <v>0.3</v>
      </c>
      <c r="W741" s="50">
        <f t="shared" si="506"/>
        <v>0.3</v>
      </c>
      <c r="X741" s="341">
        <f t="shared" ref="X741:Y741" si="527">+S742+S744</f>
        <v>0.43</v>
      </c>
      <c r="Y741" s="341">
        <f t="shared" si="527"/>
        <v>0.62</v>
      </c>
      <c r="Z741" s="341">
        <f>+U742+U744</f>
        <v>0.75299999999999989</v>
      </c>
      <c r="AA741" s="341">
        <f t="shared" ref="AA741:AB741" si="528">+V742+V744</f>
        <v>1</v>
      </c>
      <c r="AB741" s="341">
        <f t="shared" si="528"/>
        <v>1</v>
      </c>
      <c r="AC741" s="343"/>
      <c r="AD741" s="366"/>
      <c r="AE741" s="71" t="str">
        <f t="shared" ref="AE741" si="529">+IF(Q742&gt;Q741,"SUPERADA",IF(Q742=Q741,"EQUILIBRADA",IF(Q742&lt;Q741,"PARA MEJORAR")))</f>
        <v>PARA MEJORAR</v>
      </c>
      <c r="AF741" s="367" t="str">
        <f>IF(COUNTIF(AE741:AE744,"PARA MEJORAR")&gt;=1,"PARA MEJORAR","BIEN")</f>
        <v>PARA MEJORAR</v>
      </c>
      <c r="AG741" s="338" t="str">
        <f>IF(COUNTIF(AF741:AF760,"PARA MEJORAR")&gt;=1,"PARA MEJORAR","BIEN")</f>
        <v>PARA MEJORAR</v>
      </c>
      <c r="AH741" s="339"/>
      <c r="AI741" s="351"/>
      <c r="AJ741" s="365"/>
    </row>
    <row r="742" spans="1:36" ht="30" customHeight="1" x14ac:dyDescent="0.2">
      <c r="A742" s="358"/>
      <c r="B742" s="361"/>
      <c r="C742" s="359"/>
      <c r="D742" s="360"/>
      <c r="E742" s="354"/>
      <c r="F742" s="355"/>
      <c r="G742" s="345"/>
      <c r="H742" s="346"/>
      <c r="I742" s="345"/>
      <c r="J742" s="345"/>
      <c r="K742" s="348"/>
      <c r="L742" s="349"/>
      <c r="M742" s="340"/>
      <c r="N742" s="51" t="s">
        <v>45</v>
      </c>
      <c r="O742" s="52">
        <v>0.85</v>
      </c>
      <c r="P742" s="52">
        <v>0.9</v>
      </c>
      <c r="Q742" s="52">
        <v>0.9</v>
      </c>
      <c r="R742" s="52">
        <v>1</v>
      </c>
      <c r="S742" s="53">
        <f>SUM(O742:O742)*M741</f>
        <v>0.255</v>
      </c>
      <c r="T742" s="53">
        <f>SUM(P742:P742)*M741</f>
        <v>0.27</v>
      </c>
      <c r="U742" s="53">
        <f t="shared" si="486"/>
        <v>0.27</v>
      </c>
      <c r="V742" s="53">
        <f>SUM(R742:R742)*M741</f>
        <v>0.3</v>
      </c>
      <c r="W742" s="53">
        <f t="shared" si="506"/>
        <v>0.3</v>
      </c>
      <c r="X742" s="341"/>
      <c r="Y742" s="341"/>
      <c r="Z742" s="341"/>
      <c r="AA742" s="341"/>
      <c r="AB742" s="341"/>
      <c r="AC742" s="343"/>
      <c r="AD742" s="366"/>
      <c r="AE742" s="71"/>
      <c r="AF742" s="367"/>
      <c r="AG742" s="338"/>
      <c r="AH742" s="339"/>
      <c r="AI742" s="351"/>
      <c r="AJ742" s="365"/>
    </row>
    <row r="743" spans="1:36" ht="30" customHeight="1" x14ac:dyDescent="0.2">
      <c r="A743" s="358"/>
      <c r="B743" s="361"/>
      <c r="C743" s="359"/>
      <c r="D743" s="360"/>
      <c r="E743" s="354"/>
      <c r="F743" s="355"/>
      <c r="G743" s="345"/>
      <c r="H743" s="346"/>
      <c r="I743" s="345"/>
      <c r="J743" s="345"/>
      <c r="K743" s="348"/>
      <c r="L743" s="349" t="s">
        <v>900</v>
      </c>
      <c r="M743" s="340">
        <v>0.7</v>
      </c>
      <c r="N743" s="48" t="s">
        <v>41</v>
      </c>
      <c r="O743" s="49">
        <v>0</v>
      </c>
      <c r="P743" s="49">
        <v>0.5</v>
      </c>
      <c r="Q743" s="49">
        <v>0.8</v>
      </c>
      <c r="R743" s="49">
        <v>1</v>
      </c>
      <c r="S743" s="50">
        <f>SUM(O743:O743)*M743</f>
        <v>0</v>
      </c>
      <c r="T743" s="50">
        <f>SUM(P743:P743)*M743</f>
        <v>0.35</v>
      </c>
      <c r="U743" s="50">
        <f t="shared" ref="U743:U805" si="530">SUM(Q743:Q743)*M743</f>
        <v>0.55999999999999994</v>
      </c>
      <c r="V743" s="50">
        <f>SUM(R743:R743)*M743</f>
        <v>0.7</v>
      </c>
      <c r="W743" s="50">
        <f t="shared" si="506"/>
        <v>0.7</v>
      </c>
      <c r="X743" s="341"/>
      <c r="Y743" s="341"/>
      <c r="Z743" s="341"/>
      <c r="AA743" s="341"/>
      <c r="AB743" s="341"/>
      <c r="AC743" s="343"/>
      <c r="AD743" s="366"/>
      <c r="AE743" s="71" t="str">
        <f t="shared" ref="AE743" si="531">+IF(Q744&gt;Q743,"SUPERADA",IF(Q744=Q743,"EQUILIBRADA",IF(Q744&lt;Q743,"PARA MEJORAR")))</f>
        <v>PARA MEJORAR</v>
      </c>
      <c r="AF743" s="367"/>
      <c r="AG743" s="338"/>
      <c r="AH743" s="339"/>
      <c r="AI743" s="351"/>
      <c r="AJ743" s="365"/>
    </row>
    <row r="744" spans="1:36" ht="30" customHeight="1" x14ac:dyDescent="0.2">
      <c r="A744" s="358"/>
      <c r="B744" s="361"/>
      <c r="C744" s="359"/>
      <c r="D744" s="360"/>
      <c r="E744" s="354"/>
      <c r="F744" s="355"/>
      <c r="G744" s="345"/>
      <c r="H744" s="346"/>
      <c r="I744" s="345"/>
      <c r="J744" s="345"/>
      <c r="K744" s="348"/>
      <c r="L744" s="349"/>
      <c r="M744" s="340"/>
      <c r="N744" s="51" t="s">
        <v>45</v>
      </c>
      <c r="O744" s="52">
        <v>0.25</v>
      </c>
      <c r="P744" s="52">
        <v>0.5</v>
      </c>
      <c r="Q744" s="52">
        <v>0.69</v>
      </c>
      <c r="R744" s="52">
        <v>1</v>
      </c>
      <c r="S744" s="53">
        <f>SUM(O744:O744)*M743</f>
        <v>0.17499999999999999</v>
      </c>
      <c r="T744" s="53">
        <f>SUM(P744:P744)*M743</f>
        <v>0.35</v>
      </c>
      <c r="U744" s="53">
        <f t="shared" ref="U744:U806" si="532">SUM(Q744:Q744)*M743</f>
        <v>0.48299999999999993</v>
      </c>
      <c r="V744" s="53">
        <f>SUM(R744:R744)*M743</f>
        <v>0.7</v>
      </c>
      <c r="W744" s="53">
        <f t="shared" si="506"/>
        <v>0.7</v>
      </c>
      <c r="X744" s="341"/>
      <c r="Y744" s="341"/>
      <c r="Z744" s="341"/>
      <c r="AA744" s="341"/>
      <c r="AB744" s="341"/>
      <c r="AC744" s="343"/>
      <c r="AD744" s="366"/>
      <c r="AE744" s="71"/>
      <c r="AF744" s="367"/>
      <c r="AG744" s="338"/>
      <c r="AH744" s="339"/>
      <c r="AI744" s="351"/>
      <c r="AJ744" s="365"/>
    </row>
    <row r="745" spans="1:36" ht="30" customHeight="1" x14ac:dyDescent="0.2">
      <c r="A745" s="358"/>
      <c r="B745" s="361"/>
      <c r="C745" s="359"/>
      <c r="D745" s="360"/>
      <c r="E745" s="354"/>
      <c r="F745" s="355"/>
      <c r="G745" s="345" t="s">
        <v>901</v>
      </c>
      <c r="H745" s="346">
        <v>113</v>
      </c>
      <c r="I745" s="345" t="s">
        <v>902</v>
      </c>
      <c r="J745" s="345" t="s">
        <v>903</v>
      </c>
      <c r="K745" s="347">
        <f>+AA745</f>
        <v>1</v>
      </c>
      <c r="L745" s="349" t="s">
        <v>904</v>
      </c>
      <c r="M745" s="340">
        <v>0.4</v>
      </c>
      <c r="N745" s="48" t="s">
        <v>41</v>
      </c>
      <c r="O745" s="49">
        <v>0</v>
      </c>
      <c r="P745" s="49">
        <v>0</v>
      </c>
      <c r="Q745" s="49">
        <v>0.6</v>
      </c>
      <c r="R745" s="49">
        <v>1</v>
      </c>
      <c r="S745" s="50">
        <f>SUM(O745:O745)*M745</f>
        <v>0</v>
      </c>
      <c r="T745" s="50">
        <f>SUM(P745:P745)*M745</f>
        <v>0</v>
      </c>
      <c r="U745" s="50">
        <f t="shared" si="530"/>
        <v>0.24</v>
      </c>
      <c r="V745" s="50">
        <f>SUM(R745:R745)*M745</f>
        <v>0.4</v>
      </c>
      <c r="W745" s="50">
        <f t="shared" si="506"/>
        <v>0.4</v>
      </c>
      <c r="X745" s="341">
        <f t="shared" ref="X745:Y745" si="533">+S746+S748+S750</f>
        <v>0</v>
      </c>
      <c r="Y745" s="341">
        <f t="shared" si="533"/>
        <v>0</v>
      </c>
      <c r="Z745" s="341">
        <f>+U746+U748+U750</f>
        <v>4.0000000000000008E-2</v>
      </c>
      <c r="AA745" s="341">
        <f t="shared" ref="AA745:AB745" si="534">+V746+V748+V750</f>
        <v>1</v>
      </c>
      <c r="AB745" s="341">
        <f t="shared" si="534"/>
        <v>1</v>
      </c>
      <c r="AC745" s="343"/>
      <c r="AD745" s="366"/>
      <c r="AE745" s="71" t="str">
        <f t="shared" ref="AE745" si="535">+IF(Q746&gt;Q745,"SUPERADA",IF(Q746=Q745,"EQUILIBRADA",IF(Q746&lt;Q745,"PARA MEJORAR")))</f>
        <v>PARA MEJORAR</v>
      </c>
      <c r="AF745" s="367" t="str">
        <f>IF(COUNTIF(AE745:AE750,"PARA MEJORAR")&gt;=1,"PARA MEJORAR","BIEN")</f>
        <v>PARA MEJORAR</v>
      </c>
      <c r="AG745" s="338"/>
      <c r="AH745" s="339"/>
      <c r="AI745" s="351"/>
      <c r="AJ745" s="365"/>
    </row>
    <row r="746" spans="1:36" ht="30" customHeight="1" x14ac:dyDescent="0.2">
      <c r="A746" s="358"/>
      <c r="B746" s="361"/>
      <c r="C746" s="359"/>
      <c r="D746" s="360"/>
      <c r="E746" s="354"/>
      <c r="F746" s="355"/>
      <c r="G746" s="345"/>
      <c r="H746" s="346"/>
      <c r="I746" s="345"/>
      <c r="J746" s="345"/>
      <c r="K746" s="348"/>
      <c r="L746" s="349"/>
      <c r="M746" s="340"/>
      <c r="N746" s="51" t="s">
        <v>45</v>
      </c>
      <c r="O746" s="52">
        <v>0</v>
      </c>
      <c r="P746" s="52">
        <v>0</v>
      </c>
      <c r="Q746" s="52">
        <v>0.1</v>
      </c>
      <c r="R746" s="52">
        <v>1</v>
      </c>
      <c r="S746" s="53">
        <f>SUM(O746:O746)*M745</f>
        <v>0</v>
      </c>
      <c r="T746" s="53">
        <f>SUM(P746:P746)*M745</f>
        <v>0</v>
      </c>
      <c r="U746" s="53">
        <f t="shared" si="532"/>
        <v>4.0000000000000008E-2</v>
      </c>
      <c r="V746" s="53">
        <f>SUM(R746:R746)*M745</f>
        <v>0.4</v>
      </c>
      <c r="W746" s="53">
        <f t="shared" si="506"/>
        <v>0.4</v>
      </c>
      <c r="X746" s="341"/>
      <c r="Y746" s="341"/>
      <c r="Z746" s="341"/>
      <c r="AA746" s="341"/>
      <c r="AB746" s="341"/>
      <c r="AC746" s="343"/>
      <c r="AD746" s="366"/>
      <c r="AE746" s="71"/>
      <c r="AF746" s="367"/>
      <c r="AG746" s="338"/>
      <c r="AH746" s="339"/>
      <c r="AI746" s="351"/>
      <c r="AJ746" s="365"/>
    </row>
    <row r="747" spans="1:36" ht="30" customHeight="1" x14ac:dyDescent="0.2">
      <c r="A747" s="358"/>
      <c r="B747" s="361"/>
      <c r="C747" s="359"/>
      <c r="D747" s="360"/>
      <c r="E747" s="354"/>
      <c r="F747" s="355"/>
      <c r="G747" s="345"/>
      <c r="H747" s="346"/>
      <c r="I747" s="345"/>
      <c r="J747" s="345"/>
      <c r="K747" s="348"/>
      <c r="L747" s="349" t="s">
        <v>905</v>
      </c>
      <c r="M747" s="340">
        <v>0.3</v>
      </c>
      <c r="N747" s="48" t="s">
        <v>41</v>
      </c>
      <c r="O747" s="49">
        <v>0</v>
      </c>
      <c r="P747" s="49">
        <v>0</v>
      </c>
      <c r="Q747" s="49">
        <v>0.5</v>
      </c>
      <c r="R747" s="49">
        <v>1</v>
      </c>
      <c r="S747" s="50">
        <f>SUM(O747:O747)*M747</f>
        <v>0</v>
      </c>
      <c r="T747" s="50">
        <f>SUM(P747:P747)*M747</f>
        <v>0</v>
      </c>
      <c r="U747" s="50">
        <f t="shared" si="530"/>
        <v>0.15</v>
      </c>
      <c r="V747" s="50">
        <f>SUM(R747:R747)*M747</f>
        <v>0.3</v>
      </c>
      <c r="W747" s="50">
        <f t="shared" si="506"/>
        <v>0.3</v>
      </c>
      <c r="X747" s="341"/>
      <c r="Y747" s="341"/>
      <c r="Z747" s="341"/>
      <c r="AA747" s="341"/>
      <c r="AB747" s="341"/>
      <c r="AC747" s="343"/>
      <c r="AD747" s="366"/>
      <c r="AE747" s="71" t="str">
        <f t="shared" ref="AE747" si="536">+IF(Q748&gt;Q747,"SUPERADA",IF(Q748=Q747,"EQUILIBRADA",IF(Q748&lt;Q747,"PARA MEJORAR")))</f>
        <v>PARA MEJORAR</v>
      </c>
      <c r="AF747" s="367"/>
      <c r="AG747" s="338"/>
      <c r="AH747" s="339"/>
      <c r="AI747" s="351"/>
      <c r="AJ747" s="365"/>
    </row>
    <row r="748" spans="1:36" ht="30" customHeight="1" x14ac:dyDescent="0.2">
      <c r="A748" s="358"/>
      <c r="B748" s="361"/>
      <c r="C748" s="359"/>
      <c r="D748" s="360"/>
      <c r="E748" s="354"/>
      <c r="F748" s="355"/>
      <c r="G748" s="345"/>
      <c r="H748" s="346"/>
      <c r="I748" s="345"/>
      <c r="J748" s="345"/>
      <c r="K748" s="348"/>
      <c r="L748" s="349"/>
      <c r="M748" s="340"/>
      <c r="N748" s="51" t="s">
        <v>45</v>
      </c>
      <c r="O748" s="52">
        <v>0</v>
      </c>
      <c r="P748" s="52">
        <v>0</v>
      </c>
      <c r="Q748" s="52">
        <v>0</v>
      </c>
      <c r="R748" s="52">
        <v>1</v>
      </c>
      <c r="S748" s="53">
        <f>SUM(O748:O748)*M747</f>
        <v>0</v>
      </c>
      <c r="T748" s="53">
        <f>SUM(P748:P748)*M747</f>
        <v>0</v>
      </c>
      <c r="U748" s="53">
        <f t="shared" si="532"/>
        <v>0</v>
      </c>
      <c r="V748" s="53">
        <f>SUM(R748:R748)*M747</f>
        <v>0.3</v>
      </c>
      <c r="W748" s="53">
        <f t="shared" si="506"/>
        <v>0.3</v>
      </c>
      <c r="X748" s="341"/>
      <c r="Y748" s="341"/>
      <c r="Z748" s="341"/>
      <c r="AA748" s="341"/>
      <c r="AB748" s="341"/>
      <c r="AC748" s="343"/>
      <c r="AD748" s="366"/>
      <c r="AE748" s="71"/>
      <c r="AF748" s="367"/>
      <c r="AG748" s="338"/>
      <c r="AH748" s="339"/>
      <c r="AI748" s="351"/>
      <c r="AJ748" s="365"/>
    </row>
    <row r="749" spans="1:36" ht="30" customHeight="1" x14ac:dyDescent="0.2">
      <c r="A749" s="358"/>
      <c r="B749" s="361"/>
      <c r="C749" s="359"/>
      <c r="D749" s="360"/>
      <c r="E749" s="354"/>
      <c r="F749" s="355"/>
      <c r="G749" s="345"/>
      <c r="H749" s="346"/>
      <c r="I749" s="345"/>
      <c r="J749" s="345"/>
      <c r="K749" s="348"/>
      <c r="L749" s="349" t="s">
        <v>906</v>
      </c>
      <c r="M749" s="340">
        <v>0.3</v>
      </c>
      <c r="N749" s="48" t="s">
        <v>41</v>
      </c>
      <c r="O749" s="49">
        <v>0</v>
      </c>
      <c r="P749" s="49">
        <v>0</v>
      </c>
      <c r="Q749" s="49">
        <v>0.5</v>
      </c>
      <c r="R749" s="49">
        <v>1</v>
      </c>
      <c r="S749" s="50">
        <f>SUM(O749:O749)*M749</f>
        <v>0</v>
      </c>
      <c r="T749" s="50">
        <f>SUM(P749:P749)*M749</f>
        <v>0</v>
      </c>
      <c r="U749" s="50">
        <f t="shared" si="530"/>
        <v>0.15</v>
      </c>
      <c r="V749" s="50">
        <f>SUM(R749:R749)*M749</f>
        <v>0.3</v>
      </c>
      <c r="W749" s="50">
        <f t="shared" si="506"/>
        <v>0.3</v>
      </c>
      <c r="X749" s="341"/>
      <c r="Y749" s="341"/>
      <c r="Z749" s="341"/>
      <c r="AA749" s="341"/>
      <c r="AB749" s="341"/>
      <c r="AC749" s="343"/>
      <c r="AD749" s="366"/>
      <c r="AE749" s="71" t="str">
        <f t="shared" ref="AE749" si="537">+IF(Q750&gt;Q749,"SUPERADA",IF(Q750=Q749,"EQUILIBRADA",IF(Q750&lt;Q749,"PARA MEJORAR")))</f>
        <v>PARA MEJORAR</v>
      </c>
      <c r="AF749" s="367"/>
      <c r="AG749" s="338"/>
      <c r="AH749" s="339"/>
      <c r="AI749" s="351"/>
      <c r="AJ749" s="365"/>
    </row>
    <row r="750" spans="1:36" ht="30" customHeight="1" x14ac:dyDescent="0.2">
      <c r="A750" s="358"/>
      <c r="B750" s="361"/>
      <c r="C750" s="359"/>
      <c r="D750" s="360"/>
      <c r="E750" s="354"/>
      <c r="F750" s="355"/>
      <c r="G750" s="345"/>
      <c r="H750" s="346"/>
      <c r="I750" s="345"/>
      <c r="J750" s="345"/>
      <c r="K750" s="348"/>
      <c r="L750" s="349"/>
      <c r="M750" s="340"/>
      <c r="N750" s="51" t="s">
        <v>45</v>
      </c>
      <c r="O750" s="52">
        <v>0</v>
      </c>
      <c r="P750" s="52">
        <v>0</v>
      </c>
      <c r="Q750" s="52">
        <v>0</v>
      </c>
      <c r="R750" s="52">
        <v>1</v>
      </c>
      <c r="S750" s="53">
        <f>SUM(O750:O750)*M749</f>
        <v>0</v>
      </c>
      <c r="T750" s="53">
        <f>SUM(P750:P750)*M749</f>
        <v>0</v>
      </c>
      <c r="U750" s="53">
        <f t="shared" si="532"/>
        <v>0</v>
      </c>
      <c r="V750" s="53">
        <f>SUM(R750:R750)*M749</f>
        <v>0.3</v>
      </c>
      <c r="W750" s="53">
        <f t="shared" si="506"/>
        <v>0.3</v>
      </c>
      <c r="X750" s="341"/>
      <c r="Y750" s="341"/>
      <c r="Z750" s="341"/>
      <c r="AA750" s="341"/>
      <c r="AB750" s="341"/>
      <c r="AC750" s="343"/>
      <c r="AD750" s="366"/>
      <c r="AE750" s="71"/>
      <c r="AF750" s="367"/>
      <c r="AG750" s="338"/>
      <c r="AH750" s="339"/>
      <c r="AI750" s="351"/>
      <c r="AJ750" s="365"/>
    </row>
    <row r="751" spans="1:36" ht="42.75" customHeight="1" x14ac:dyDescent="0.2">
      <c r="A751" s="358"/>
      <c r="B751" s="361"/>
      <c r="C751" s="359"/>
      <c r="D751" s="360"/>
      <c r="E751" s="354"/>
      <c r="F751" s="355"/>
      <c r="G751" s="345" t="s">
        <v>907</v>
      </c>
      <c r="H751" s="350">
        <v>114</v>
      </c>
      <c r="I751" s="345" t="s">
        <v>908</v>
      </c>
      <c r="J751" s="342" t="s">
        <v>909</v>
      </c>
      <c r="K751" s="347">
        <f>+AA751</f>
        <v>1</v>
      </c>
      <c r="L751" s="349" t="s">
        <v>910</v>
      </c>
      <c r="M751" s="342">
        <v>0.3</v>
      </c>
      <c r="N751" s="48" t="s">
        <v>41</v>
      </c>
      <c r="O751" s="49">
        <v>0.15</v>
      </c>
      <c r="P751" s="49">
        <v>0.35</v>
      </c>
      <c r="Q751" s="49">
        <v>0.7</v>
      </c>
      <c r="R751" s="49">
        <v>1</v>
      </c>
      <c r="S751" s="50">
        <f>SUM(O751:O751)*M751</f>
        <v>4.4999999999999998E-2</v>
      </c>
      <c r="T751" s="50">
        <f>SUM(P751:P751)*M751</f>
        <v>0.105</v>
      </c>
      <c r="U751" s="50">
        <f t="shared" si="530"/>
        <v>0.21</v>
      </c>
      <c r="V751" s="50">
        <f>SUM(R751:R751)*M751</f>
        <v>0.3</v>
      </c>
      <c r="W751" s="50">
        <f t="shared" si="506"/>
        <v>0.3</v>
      </c>
      <c r="X751" s="341">
        <f t="shared" ref="X751:Y751" si="538">+S752+S754</f>
        <v>0.255</v>
      </c>
      <c r="Y751" s="341">
        <f t="shared" si="538"/>
        <v>0.59169000000000005</v>
      </c>
      <c r="Z751" s="341">
        <f>+U752+U754</f>
        <v>0.92999999999999994</v>
      </c>
      <c r="AA751" s="341">
        <f t="shared" ref="AA751:AB751" si="539">+V752+V754</f>
        <v>1</v>
      </c>
      <c r="AB751" s="341">
        <f t="shared" si="539"/>
        <v>1</v>
      </c>
      <c r="AC751" s="343"/>
      <c r="AD751" s="366"/>
      <c r="AE751" s="71" t="str">
        <f t="shared" ref="AE751" si="540">+IF(Q752&gt;Q751,"SUPERADA",IF(Q752=Q751,"EQUILIBRADA",IF(Q752&lt;Q751,"PARA MEJORAR")))</f>
        <v>SUPERADA</v>
      </c>
      <c r="AF751" s="367" t="str">
        <f>IF(COUNTIF(AE751:AE754,"PARA MEJORAR")&gt;=1,"PARA MEJORAR","BIEN")</f>
        <v>BIEN</v>
      </c>
      <c r="AG751" s="338"/>
      <c r="AH751" s="339"/>
      <c r="AI751" s="351"/>
      <c r="AJ751" s="365"/>
    </row>
    <row r="752" spans="1:36" ht="39.75" customHeight="1" x14ac:dyDescent="0.2">
      <c r="A752" s="358"/>
      <c r="B752" s="361"/>
      <c r="C752" s="359"/>
      <c r="D752" s="360"/>
      <c r="E752" s="354"/>
      <c r="F752" s="355"/>
      <c r="G752" s="345"/>
      <c r="H752" s="350"/>
      <c r="I752" s="345"/>
      <c r="J752" s="342"/>
      <c r="K752" s="348"/>
      <c r="L752" s="349"/>
      <c r="M752" s="342"/>
      <c r="N752" s="51" t="s">
        <v>45</v>
      </c>
      <c r="O752" s="52">
        <v>0.85</v>
      </c>
      <c r="P752" s="52">
        <v>1</v>
      </c>
      <c r="Q752" s="52">
        <v>1</v>
      </c>
      <c r="R752" s="52">
        <v>1</v>
      </c>
      <c r="S752" s="53">
        <f>SUM(O752:O752)*M751</f>
        <v>0.255</v>
      </c>
      <c r="T752" s="53">
        <f>SUM(P752:P752)*M751</f>
        <v>0.3</v>
      </c>
      <c r="U752" s="53">
        <f t="shared" si="532"/>
        <v>0.3</v>
      </c>
      <c r="V752" s="53">
        <f>SUM(R752:R752)*M751</f>
        <v>0.3</v>
      </c>
      <c r="W752" s="53">
        <f t="shared" si="506"/>
        <v>0.3</v>
      </c>
      <c r="X752" s="341"/>
      <c r="Y752" s="341"/>
      <c r="Z752" s="341"/>
      <c r="AA752" s="341"/>
      <c r="AB752" s="341"/>
      <c r="AC752" s="343"/>
      <c r="AD752" s="366"/>
      <c r="AE752" s="71"/>
      <c r="AF752" s="367"/>
      <c r="AG752" s="338"/>
      <c r="AH752" s="339"/>
      <c r="AI752" s="351"/>
      <c r="AJ752" s="365"/>
    </row>
    <row r="753" spans="1:36" ht="35.25" customHeight="1" x14ac:dyDescent="0.2">
      <c r="A753" s="358"/>
      <c r="B753" s="361"/>
      <c r="C753" s="359"/>
      <c r="D753" s="360"/>
      <c r="E753" s="354"/>
      <c r="F753" s="355"/>
      <c r="G753" s="345"/>
      <c r="H753" s="350"/>
      <c r="I753" s="345"/>
      <c r="J753" s="345" t="s">
        <v>911</v>
      </c>
      <c r="K753" s="348"/>
      <c r="L753" s="349" t="s">
        <v>912</v>
      </c>
      <c r="M753" s="342">
        <v>0.7</v>
      </c>
      <c r="N753" s="48" t="s">
        <v>41</v>
      </c>
      <c r="O753" s="49">
        <v>0</v>
      </c>
      <c r="P753" s="49">
        <v>0</v>
      </c>
      <c r="Q753" s="49">
        <v>0.5</v>
      </c>
      <c r="R753" s="49">
        <v>1</v>
      </c>
      <c r="S753" s="50">
        <f>SUM(O753:O753)*M753</f>
        <v>0</v>
      </c>
      <c r="T753" s="50">
        <f>SUM(P753:P753)*M753</f>
        <v>0</v>
      </c>
      <c r="U753" s="50">
        <f t="shared" si="530"/>
        <v>0.35</v>
      </c>
      <c r="V753" s="50">
        <f>SUM(R753:R753)*M753</f>
        <v>0.7</v>
      </c>
      <c r="W753" s="50">
        <f t="shared" si="506"/>
        <v>0.7</v>
      </c>
      <c r="X753" s="341"/>
      <c r="Y753" s="341"/>
      <c r="Z753" s="341"/>
      <c r="AA753" s="341"/>
      <c r="AB753" s="341"/>
      <c r="AC753" s="343"/>
      <c r="AD753" s="366"/>
      <c r="AE753" s="71" t="str">
        <f t="shared" ref="AE753" si="541">+IF(Q754&gt;Q753,"SUPERADA",IF(Q754=Q753,"EQUILIBRADA",IF(Q754&lt;Q753,"PARA MEJORAR")))</f>
        <v>SUPERADA</v>
      </c>
      <c r="AF753" s="367"/>
      <c r="AG753" s="338"/>
      <c r="AH753" s="339"/>
      <c r="AI753" s="351"/>
      <c r="AJ753" s="365"/>
    </row>
    <row r="754" spans="1:36" ht="42" customHeight="1" x14ac:dyDescent="0.2">
      <c r="A754" s="358"/>
      <c r="B754" s="361"/>
      <c r="C754" s="359"/>
      <c r="D754" s="360"/>
      <c r="E754" s="354"/>
      <c r="F754" s="355"/>
      <c r="G754" s="345"/>
      <c r="H754" s="350"/>
      <c r="I754" s="345"/>
      <c r="J754" s="345"/>
      <c r="K754" s="348"/>
      <c r="L754" s="349"/>
      <c r="M754" s="342"/>
      <c r="N754" s="51" t="s">
        <v>45</v>
      </c>
      <c r="O754" s="52">
        <v>0</v>
      </c>
      <c r="P754" s="52">
        <v>0.41670000000000001</v>
      </c>
      <c r="Q754" s="52">
        <v>0.9</v>
      </c>
      <c r="R754" s="52">
        <v>1</v>
      </c>
      <c r="S754" s="53">
        <f>SUM(O754:O754)*M753</f>
        <v>0</v>
      </c>
      <c r="T754" s="53">
        <f>SUM(P754:P754)*M753</f>
        <v>0.29169</v>
      </c>
      <c r="U754" s="53">
        <f t="shared" si="532"/>
        <v>0.63</v>
      </c>
      <c r="V754" s="53">
        <f>SUM(R754:R754)*M753</f>
        <v>0.7</v>
      </c>
      <c r="W754" s="53">
        <f t="shared" si="506"/>
        <v>0.7</v>
      </c>
      <c r="X754" s="341"/>
      <c r="Y754" s="341"/>
      <c r="Z754" s="341"/>
      <c r="AA754" s="341"/>
      <c r="AB754" s="341"/>
      <c r="AC754" s="343"/>
      <c r="AD754" s="366"/>
      <c r="AE754" s="71"/>
      <c r="AF754" s="367"/>
      <c r="AG754" s="338"/>
      <c r="AH754" s="339"/>
      <c r="AI754" s="351"/>
      <c r="AJ754" s="365"/>
    </row>
    <row r="755" spans="1:36" ht="30" customHeight="1" x14ac:dyDescent="0.2">
      <c r="A755" s="358"/>
      <c r="B755" s="361"/>
      <c r="C755" s="359"/>
      <c r="D755" s="360"/>
      <c r="E755" s="354"/>
      <c r="F755" s="355"/>
      <c r="G755" s="345" t="s">
        <v>913</v>
      </c>
      <c r="H755" s="350">
        <v>115</v>
      </c>
      <c r="I755" s="345" t="s">
        <v>914</v>
      </c>
      <c r="J755" s="345" t="s">
        <v>915</v>
      </c>
      <c r="K755" s="347">
        <f>+AA755</f>
        <v>0.875</v>
      </c>
      <c r="L755" s="353" t="s">
        <v>916</v>
      </c>
      <c r="M755" s="342">
        <v>0.5</v>
      </c>
      <c r="N755" s="48" t="s">
        <v>41</v>
      </c>
      <c r="O755" s="49">
        <v>0</v>
      </c>
      <c r="P755" s="49">
        <v>1</v>
      </c>
      <c r="Q755" s="49">
        <v>1</v>
      </c>
      <c r="R755" s="49">
        <v>1</v>
      </c>
      <c r="S755" s="50">
        <f>SUM(O755:O755)*M755</f>
        <v>0</v>
      </c>
      <c r="T755" s="50">
        <f>SUM(P755:P755)*M755</f>
        <v>0.5</v>
      </c>
      <c r="U755" s="50">
        <f t="shared" si="530"/>
        <v>0.5</v>
      </c>
      <c r="V755" s="50">
        <f>SUM(R755:R755)*M755</f>
        <v>0.5</v>
      </c>
      <c r="W755" s="50">
        <f t="shared" si="506"/>
        <v>0.5</v>
      </c>
      <c r="X755" s="341">
        <f>+S756+S758+S760</f>
        <v>0</v>
      </c>
      <c r="Y755" s="341">
        <f t="shared" ref="Y755:AA755" si="542">+T756+T758+T760</f>
        <v>0.375</v>
      </c>
      <c r="Z755" s="341">
        <f>+U756+U758+U760</f>
        <v>0.5</v>
      </c>
      <c r="AA755" s="341">
        <f t="shared" si="542"/>
        <v>0.875</v>
      </c>
      <c r="AB755" s="341">
        <f>MAX(X755:AA760)</f>
        <v>0.875</v>
      </c>
      <c r="AC755" s="343"/>
      <c r="AD755" s="366"/>
      <c r="AE755" s="71" t="str">
        <f t="shared" ref="AE755" si="543">+IF(Q756&gt;Q755,"SUPERADA",IF(Q756=Q755,"EQUILIBRADA",IF(Q756&lt;Q755,"PARA MEJORAR")))</f>
        <v>EQUILIBRADA</v>
      </c>
      <c r="AF755" s="338" t="str">
        <f>IF(COUNTIF(AE755:AE760,"PARA MEJORAR")&gt;=1,"PARA MEJORAR","BIEN")</f>
        <v>BIEN</v>
      </c>
      <c r="AG755" s="338"/>
      <c r="AH755" s="339"/>
      <c r="AI755" s="351"/>
      <c r="AJ755" s="345"/>
    </row>
    <row r="756" spans="1:36" ht="30" customHeight="1" x14ac:dyDescent="0.2">
      <c r="A756" s="358"/>
      <c r="B756" s="361"/>
      <c r="C756" s="359"/>
      <c r="D756" s="360"/>
      <c r="E756" s="354"/>
      <c r="F756" s="355"/>
      <c r="G756" s="345"/>
      <c r="H756" s="350"/>
      <c r="I756" s="345"/>
      <c r="J756" s="345"/>
      <c r="K756" s="348"/>
      <c r="L756" s="353"/>
      <c r="M756" s="342"/>
      <c r="N756" s="51" t="s">
        <v>45</v>
      </c>
      <c r="O756" s="52">
        <v>0</v>
      </c>
      <c r="P756" s="52">
        <v>0.75</v>
      </c>
      <c r="Q756" s="52">
        <v>1</v>
      </c>
      <c r="R756" s="52">
        <v>1</v>
      </c>
      <c r="S756" s="53">
        <f>SUM(O756:O756)*M755</f>
        <v>0</v>
      </c>
      <c r="T756" s="53">
        <f>SUM(P756:P756)*M755</f>
        <v>0.375</v>
      </c>
      <c r="U756" s="53">
        <f t="shared" si="532"/>
        <v>0.5</v>
      </c>
      <c r="V756" s="53">
        <f>SUM(R756:R756)*M755</f>
        <v>0.5</v>
      </c>
      <c r="W756" s="53">
        <f t="shared" si="506"/>
        <v>0.5</v>
      </c>
      <c r="X756" s="341"/>
      <c r="Y756" s="341"/>
      <c r="Z756" s="341"/>
      <c r="AA756" s="341"/>
      <c r="AB756" s="341"/>
      <c r="AC756" s="343"/>
      <c r="AD756" s="366"/>
      <c r="AE756" s="71"/>
      <c r="AF756" s="338"/>
      <c r="AG756" s="338"/>
      <c r="AH756" s="339"/>
      <c r="AI756" s="351"/>
      <c r="AJ756" s="345"/>
    </row>
    <row r="757" spans="1:36" ht="30" customHeight="1" x14ac:dyDescent="0.2">
      <c r="A757" s="358"/>
      <c r="B757" s="361"/>
      <c r="C757" s="359"/>
      <c r="D757" s="360"/>
      <c r="E757" s="354"/>
      <c r="F757" s="355"/>
      <c r="G757" s="345"/>
      <c r="H757" s="350"/>
      <c r="I757" s="345"/>
      <c r="J757" s="345"/>
      <c r="K757" s="348"/>
      <c r="L757" s="353" t="s">
        <v>917</v>
      </c>
      <c r="M757" s="342">
        <v>0.25</v>
      </c>
      <c r="N757" s="48" t="s">
        <v>41</v>
      </c>
      <c r="O757" s="49">
        <v>0</v>
      </c>
      <c r="P757" s="49">
        <v>0</v>
      </c>
      <c r="Q757" s="49">
        <v>0</v>
      </c>
      <c r="R757" s="49">
        <v>1</v>
      </c>
      <c r="S757" s="50">
        <f>SUM(O757:O757)*M757</f>
        <v>0</v>
      </c>
      <c r="T757" s="50">
        <f>SUM(P757:P757)*M757</f>
        <v>0</v>
      </c>
      <c r="U757" s="50">
        <f t="shared" si="530"/>
        <v>0</v>
      </c>
      <c r="V757" s="50">
        <f>SUM(R757:R757)*M757</f>
        <v>0.25</v>
      </c>
      <c r="W757" s="50">
        <f t="shared" si="506"/>
        <v>0.25</v>
      </c>
      <c r="X757" s="341"/>
      <c r="Y757" s="341"/>
      <c r="Z757" s="341"/>
      <c r="AA757" s="341"/>
      <c r="AB757" s="341"/>
      <c r="AC757" s="343"/>
      <c r="AD757" s="366"/>
      <c r="AE757" s="71" t="str">
        <f t="shared" ref="AE757" si="544">+IF(Q758&gt;Q757,"SUPERADA",IF(Q758=Q757,"EQUILIBRADA",IF(Q758&lt;Q757,"PARA MEJORAR")))</f>
        <v>EQUILIBRADA</v>
      </c>
      <c r="AF757" s="338"/>
      <c r="AG757" s="338"/>
      <c r="AH757" s="339"/>
      <c r="AI757" s="351"/>
      <c r="AJ757" s="345"/>
    </row>
    <row r="758" spans="1:36" ht="30" customHeight="1" x14ac:dyDescent="0.2">
      <c r="A758" s="358"/>
      <c r="B758" s="361"/>
      <c r="C758" s="359"/>
      <c r="D758" s="360"/>
      <c r="E758" s="354"/>
      <c r="F758" s="355"/>
      <c r="G758" s="345"/>
      <c r="H758" s="350"/>
      <c r="I758" s="345"/>
      <c r="J758" s="345"/>
      <c r="K758" s="348"/>
      <c r="L758" s="353"/>
      <c r="M758" s="342"/>
      <c r="N758" s="51" t="s">
        <v>45</v>
      </c>
      <c r="O758" s="52">
        <v>0</v>
      </c>
      <c r="P758" s="52">
        <v>0</v>
      </c>
      <c r="Q758" s="52">
        <v>0</v>
      </c>
      <c r="R758" s="52">
        <v>1</v>
      </c>
      <c r="S758" s="53">
        <f>SUM(O758:O758)*M757</f>
        <v>0</v>
      </c>
      <c r="T758" s="53">
        <f>SUM(P758:P758)*M757</f>
        <v>0</v>
      </c>
      <c r="U758" s="53">
        <f t="shared" si="532"/>
        <v>0</v>
      </c>
      <c r="V758" s="53">
        <f>SUM(R758:R758)*M757</f>
        <v>0.25</v>
      </c>
      <c r="W758" s="53">
        <f t="shared" si="506"/>
        <v>0.25</v>
      </c>
      <c r="X758" s="341"/>
      <c r="Y758" s="341"/>
      <c r="Z758" s="341"/>
      <c r="AA758" s="341"/>
      <c r="AB758" s="341"/>
      <c r="AC758" s="343"/>
      <c r="AD758" s="366"/>
      <c r="AE758" s="71"/>
      <c r="AF758" s="338"/>
      <c r="AG758" s="338"/>
      <c r="AH758" s="339"/>
      <c r="AI758" s="351"/>
      <c r="AJ758" s="345"/>
    </row>
    <row r="759" spans="1:36" ht="30" customHeight="1" x14ac:dyDescent="0.2">
      <c r="A759" s="358"/>
      <c r="B759" s="361"/>
      <c r="C759" s="359"/>
      <c r="D759" s="360"/>
      <c r="E759" s="354"/>
      <c r="F759" s="355"/>
      <c r="G759" s="345"/>
      <c r="H759" s="350"/>
      <c r="I759" s="345"/>
      <c r="J759" s="345"/>
      <c r="K759" s="348"/>
      <c r="L759" s="353" t="s">
        <v>918</v>
      </c>
      <c r="M759" s="342">
        <v>0.25</v>
      </c>
      <c r="N759" s="48" t="s">
        <v>41</v>
      </c>
      <c r="O759" s="49">
        <v>0</v>
      </c>
      <c r="P759" s="49">
        <v>0</v>
      </c>
      <c r="Q759" s="49">
        <v>0</v>
      </c>
      <c r="R759" s="49">
        <v>1</v>
      </c>
      <c r="S759" s="50">
        <f>SUM(O759:O759)*M759</f>
        <v>0</v>
      </c>
      <c r="T759" s="50">
        <f>SUM(P759:P759)*M759</f>
        <v>0</v>
      </c>
      <c r="U759" s="50">
        <f t="shared" si="530"/>
        <v>0</v>
      </c>
      <c r="V759" s="50">
        <f>SUM(R759:R759)*M759</f>
        <v>0.25</v>
      </c>
      <c r="W759" s="50">
        <f t="shared" si="506"/>
        <v>0.25</v>
      </c>
      <c r="X759" s="341"/>
      <c r="Y759" s="341"/>
      <c r="Z759" s="341"/>
      <c r="AA759" s="341"/>
      <c r="AB759" s="341"/>
      <c r="AC759" s="343"/>
      <c r="AD759" s="366"/>
      <c r="AE759" s="71" t="str">
        <f t="shared" ref="AE759" si="545">+IF(Q760&gt;Q759,"SUPERADA",IF(Q760=Q759,"EQUILIBRADA",IF(Q760&lt;Q759,"PARA MEJORAR")))</f>
        <v>EQUILIBRADA</v>
      </c>
      <c r="AF759" s="338"/>
      <c r="AG759" s="338"/>
      <c r="AH759" s="339"/>
      <c r="AI759" s="351"/>
      <c r="AJ759" s="345"/>
    </row>
    <row r="760" spans="1:36" ht="30" customHeight="1" x14ac:dyDescent="0.2">
      <c r="A760" s="358"/>
      <c r="B760" s="361"/>
      <c r="C760" s="359"/>
      <c r="D760" s="360"/>
      <c r="E760" s="354"/>
      <c r="F760" s="355"/>
      <c r="G760" s="345"/>
      <c r="H760" s="350"/>
      <c r="I760" s="345"/>
      <c r="J760" s="345"/>
      <c r="K760" s="348"/>
      <c r="L760" s="353"/>
      <c r="M760" s="342"/>
      <c r="N760" s="51" t="s">
        <v>45</v>
      </c>
      <c r="O760" s="52">
        <v>0</v>
      </c>
      <c r="P760" s="52">
        <v>0</v>
      </c>
      <c r="Q760" s="52">
        <v>0</v>
      </c>
      <c r="R760" s="52">
        <v>0.5</v>
      </c>
      <c r="S760" s="53">
        <f>SUM(O760:O760)*M759</f>
        <v>0</v>
      </c>
      <c r="T760" s="53">
        <f>SUM(P760:P760)*M759</f>
        <v>0</v>
      </c>
      <c r="U760" s="53">
        <f t="shared" si="532"/>
        <v>0</v>
      </c>
      <c r="V760" s="53">
        <f>SUM(R760:R760)*M759</f>
        <v>0.125</v>
      </c>
      <c r="W760" s="53">
        <f t="shared" si="506"/>
        <v>0.125</v>
      </c>
      <c r="X760" s="341"/>
      <c r="Y760" s="341"/>
      <c r="Z760" s="341"/>
      <c r="AA760" s="341"/>
      <c r="AB760" s="341"/>
      <c r="AC760" s="343"/>
      <c r="AD760" s="366"/>
      <c r="AE760" s="71"/>
      <c r="AF760" s="338"/>
      <c r="AG760" s="338"/>
      <c r="AH760" s="339"/>
      <c r="AI760" s="351"/>
      <c r="AJ760" s="345"/>
    </row>
    <row r="761" spans="1:36" ht="30" customHeight="1" x14ac:dyDescent="0.2">
      <c r="A761" s="358"/>
      <c r="B761" s="361"/>
      <c r="C761" s="359">
        <v>54</v>
      </c>
      <c r="D761" s="360" t="s">
        <v>919</v>
      </c>
      <c r="E761" s="354"/>
      <c r="F761" s="355"/>
      <c r="G761" s="345" t="s">
        <v>920</v>
      </c>
      <c r="H761" s="350">
        <v>116</v>
      </c>
      <c r="I761" s="345" t="s">
        <v>921</v>
      </c>
      <c r="J761" s="370" t="s">
        <v>922</v>
      </c>
      <c r="K761" s="347">
        <f>+AA761</f>
        <v>1</v>
      </c>
      <c r="L761" s="353" t="s">
        <v>923</v>
      </c>
      <c r="M761" s="342">
        <v>0.25</v>
      </c>
      <c r="N761" s="48" t="s">
        <v>41</v>
      </c>
      <c r="O761" s="49">
        <v>0.5</v>
      </c>
      <c r="P761" s="49">
        <v>1</v>
      </c>
      <c r="Q761" s="49">
        <v>1</v>
      </c>
      <c r="R761" s="49">
        <v>1</v>
      </c>
      <c r="S761" s="50">
        <f>SUM(O761:O761)*M761</f>
        <v>0.125</v>
      </c>
      <c r="T761" s="50">
        <f>SUM(P761:P761)*M761</f>
        <v>0.25</v>
      </c>
      <c r="U761" s="50">
        <f t="shared" si="530"/>
        <v>0.25</v>
      </c>
      <c r="V761" s="50">
        <f>SUM(R761:R761)*M761</f>
        <v>0.25</v>
      </c>
      <c r="W761" s="50">
        <f t="shared" si="506"/>
        <v>0.25</v>
      </c>
      <c r="X761" s="341">
        <f>+S762+S764+S766+S768</f>
        <v>0.1875</v>
      </c>
      <c r="Y761" s="341">
        <f t="shared" ref="Y761:AA761" si="546">+T762+T764+T766+T768</f>
        <v>0.75</v>
      </c>
      <c r="Z761" s="341">
        <f>+U762+U764+U766+U768</f>
        <v>0.875</v>
      </c>
      <c r="AA761" s="341">
        <f t="shared" si="546"/>
        <v>1</v>
      </c>
      <c r="AB761" s="341">
        <f>MAX(X761:AA768)</f>
        <v>1</v>
      </c>
      <c r="AC761" s="343"/>
      <c r="AD761" s="366"/>
      <c r="AE761" s="71" t="str">
        <f t="shared" ref="AE761" si="547">+IF(Q762&gt;Q761,"SUPERADA",IF(Q762=Q761,"EQUILIBRADA",IF(Q762&lt;Q761,"PARA MEJORAR")))</f>
        <v>EQUILIBRADA</v>
      </c>
      <c r="AF761" s="338" t="str">
        <f>IF(COUNTIF(AE761:AE768,"PARA MEJORAR")&gt;=1,"PARA MEJORAR","BIEN")</f>
        <v>PARA MEJORAR</v>
      </c>
      <c r="AG761" s="338" t="str">
        <f>IF(COUNTIF(AF761:AF768,"PARA MEJORAR")&gt;=1,"PARA MEJORAR","BIEN")</f>
        <v>PARA MEJORAR</v>
      </c>
      <c r="AH761" s="339"/>
      <c r="AI761" s="351"/>
      <c r="AJ761" s="345"/>
    </row>
    <row r="762" spans="1:36" ht="30" customHeight="1" x14ac:dyDescent="0.2">
      <c r="A762" s="358"/>
      <c r="B762" s="361"/>
      <c r="C762" s="359"/>
      <c r="D762" s="360"/>
      <c r="E762" s="354"/>
      <c r="F762" s="355"/>
      <c r="G762" s="345"/>
      <c r="H762" s="350"/>
      <c r="I762" s="345"/>
      <c r="J762" s="370"/>
      <c r="K762" s="348"/>
      <c r="L762" s="353"/>
      <c r="M762" s="342"/>
      <c r="N762" s="51" t="s">
        <v>45</v>
      </c>
      <c r="O762" s="52">
        <v>0.25</v>
      </c>
      <c r="P762" s="52">
        <v>1</v>
      </c>
      <c r="Q762" s="52">
        <v>1</v>
      </c>
      <c r="R762" s="52">
        <v>1</v>
      </c>
      <c r="S762" s="53">
        <f>SUM(O762:O762)*M761</f>
        <v>6.25E-2</v>
      </c>
      <c r="T762" s="53">
        <f>SUM(P762:P762)*M761</f>
        <v>0.25</v>
      </c>
      <c r="U762" s="53">
        <f t="shared" si="532"/>
        <v>0.25</v>
      </c>
      <c r="V762" s="53">
        <f>SUM(R762:R762)*M761</f>
        <v>0.25</v>
      </c>
      <c r="W762" s="53">
        <f t="shared" si="506"/>
        <v>0.25</v>
      </c>
      <c r="X762" s="341"/>
      <c r="Y762" s="341"/>
      <c r="Z762" s="341"/>
      <c r="AA762" s="341"/>
      <c r="AB762" s="341"/>
      <c r="AC762" s="343"/>
      <c r="AD762" s="366"/>
      <c r="AE762" s="71"/>
      <c r="AF762" s="338"/>
      <c r="AG762" s="338"/>
      <c r="AH762" s="339"/>
      <c r="AI762" s="351"/>
      <c r="AJ762" s="345"/>
    </row>
    <row r="763" spans="1:36" ht="30" customHeight="1" x14ac:dyDescent="0.2">
      <c r="A763" s="358"/>
      <c r="B763" s="361"/>
      <c r="C763" s="359"/>
      <c r="D763" s="360"/>
      <c r="E763" s="354"/>
      <c r="F763" s="355"/>
      <c r="G763" s="345"/>
      <c r="H763" s="350"/>
      <c r="I763" s="345"/>
      <c r="J763" s="370"/>
      <c r="K763" s="348"/>
      <c r="L763" s="353" t="s">
        <v>924</v>
      </c>
      <c r="M763" s="342">
        <v>0.25</v>
      </c>
      <c r="N763" s="48" t="s">
        <v>41</v>
      </c>
      <c r="O763" s="49">
        <v>0.5</v>
      </c>
      <c r="P763" s="49">
        <v>1</v>
      </c>
      <c r="Q763" s="49">
        <v>1</v>
      </c>
      <c r="R763" s="49">
        <v>1</v>
      </c>
      <c r="S763" s="50">
        <f>SUM(O763:O763)*M763</f>
        <v>0.125</v>
      </c>
      <c r="T763" s="50">
        <f>SUM(P763:P763)*M763</f>
        <v>0.25</v>
      </c>
      <c r="U763" s="50">
        <f t="shared" si="530"/>
        <v>0.25</v>
      </c>
      <c r="V763" s="50">
        <f>SUM(R763:R763)*M763</f>
        <v>0.25</v>
      </c>
      <c r="W763" s="50">
        <f t="shared" si="506"/>
        <v>0.25</v>
      </c>
      <c r="X763" s="341"/>
      <c r="Y763" s="341"/>
      <c r="Z763" s="341"/>
      <c r="AA763" s="341"/>
      <c r="AB763" s="341"/>
      <c r="AC763" s="343"/>
      <c r="AD763" s="366"/>
      <c r="AE763" s="71" t="str">
        <f t="shared" ref="AE763" si="548">+IF(Q764&gt;Q763,"SUPERADA",IF(Q764=Q763,"EQUILIBRADA",IF(Q764&lt;Q763,"PARA MEJORAR")))</f>
        <v>EQUILIBRADA</v>
      </c>
      <c r="AF763" s="338"/>
      <c r="AG763" s="338"/>
      <c r="AH763" s="339"/>
      <c r="AI763" s="351"/>
      <c r="AJ763" s="345"/>
    </row>
    <row r="764" spans="1:36" ht="30" customHeight="1" x14ac:dyDescent="0.2">
      <c r="A764" s="358"/>
      <c r="B764" s="361"/>
      <c r="C764" s="359"/>
      <c r="D764" s="360"/>
      <c r="E764" s="354"/>
      <c r="F764" s="355"/>
      <c r="G764" s="345"/>
      <c r="H764" s="350"/>
      <c r="I764" s="345"/>
      <c r="J764" s="370"/>
      <c r="K764" s="348"/>
      <c r="L764" s="353"/>
      <c r="M764" s="342"/>
      <c r="N764" s="51" t="s">
        <v>45</v>
      </c>
      <c r="O764" s="52">
        <v>0.5</v>
      </c>
      <c r="P764" s="52">
        <v>1</v>
      </c>
      <c r="Q764" s="52">
        <v>1</v>
      </c>
      <c r="R764" s="52">
        <v>1</v>
      </c>
      <c r="S764" s="53">
        <f>SUM(O764:O764)*M763</f>
        <v>0.125</v>
      </c>
      <c r="T764" s="53">
        <f>SUM(P764:P764)*M763</f>
        <v>0.25</v>
      </c>
      <c r="U764" s="53">
        <f t="shared" si="532"/>
        <v>0.25</v>
      </c>
      <c r="V764" s="53">
        <f>SUM(R764:R764)*M763</f>
        <v>0.25</v>
      </c>
      <c r="W764" s="53">
        <f t="shared" si="506"/>
        <v>0.25</v>
      </c>
      <c r="X764" s="341"/>
      <c r="Y764" s="341"/>
      <c r="Z764" s="341"/>
      <c r="AA764" s="341"/>
      <c r="AB764" s="341"/>
      <c r="AC764" s="343"/>
      <c r="AD764" s="366"/>
      <c r="AE764" s="71"/>
      <c r="AF764" s="338"/>
      <c r="AG764" s="338"/>
      <c r="AH764" s="339"/>
      <c r="AI764" s="351"/>
      <c r="AJ764" s="345"/>
    </row>
    <row r="765" spans="1:36" ht="30" customHeight="1" x14ac:dyDescent="0.2">
      <c r="A765" s="358"/>
      <c r="B765" s="361"/>
      <c r="C765" s="359"/>
      <c r="D765" s="360"/>
      <c r="E765" s="354"/>
      <c r="F765" s="355"/>
      <c r="G765" s="345"/>
      <c r="H765" s="350"/>
      <c r="I765" s="345"/>
      <c r="J765" s="370"/>
      <c r="K765" s="348"/>
      <c r="L765" s="353" t="s">
        <v>925</v>
      </c>
      <c r="M765" s="342">
        <v>0.25</v>
      </c>
      <c r="N765" s="48" t="s">
        <v>41</v>
      </c>
      <c r="O765" s="49">
        <v>0</v>
      </c>
      <c r="P765" s="49">
        <v>0.5</v>
      </c>
      <c r="Q765" s="49">
        <v>1</v>
      </c>
      <c r="R765" s="49">
        <v>1</v>
      </c>
      <c r="S765" s="50">
        <f>SUM(O765:O765)*M765</f>
        <v>0</v>
      </c>
      <c r="T765" s="50">
        <f>SUM(P765:P765)*M765</f>
        <v>0.125</v>
      </c>
      <c r="U765" s="50">
        <f t="shared" si="530"/>
        <v>0.25</v>
      </c>
      <c r="V765" s="50">
        <f>SUM(R765:R765)*M765</f>
        <v>0.25</v>
      </c>
      <c r="W765" s="50">
        <f t="shared" si="506"/>
        <v>0.25</v>
      </c>
      <c r="X765" s="341"/>
      <c r="Y765" s="341"/>
      <c r="Z765" s="341"/>
      <c r="AA765" s="341"/>
      <c r="AB765" s="341"/>
      <c r="AC765" s="343"/>
      <c r="AD765" s="366"/>
      <c r="AE765" s="71" t="str">
        <f t="shared" ref="AE765" si="549">+IF(Q766&gt;Q765,"SUPERADA",IF(Q766=Q765,"EQUILIBRADA",IF(Q766&lt;Q765,"PARA MEJORAR")))</f>
        <v>PARA MEJORAR</v>
      </c>
      <c r="AF765" s="338"/>
      <c r="AG765" s="338"/>
      <c r="AH765" s="339"/>
      <c r="AI765" s="351"/>
      <c r="AJ765" s="345"/>
    </row>
    <row r="766" spans="1:36" ht="30" customHeight="1" x14ac:dyDescent="0.2">
      <c r="A766" s="358"/>
      <c r="B766" s="361"/>
      <c r="C766" s="359"/>
      <c r="D766" s="360"/>
      <c r="E766" s="354"/>
      <c r="F766" s="355"/>
      <c r="G766" s="345"/>
      <c r="H766" s="350"/>
      <c r="I766" s="345"/>
      <c r="J766" s="370"/>
      <c r="K766" s="348"/>
      <c r="L766" s="353"/>
      <c r="M766" s="342"/>
      <c r="N766" s="51" t="s">
        <v>45</v>
      </c>
      <c r="O766" s="52">
        <v>0</v>
      </c>
      <c r="P766" s="52">
        <v>0.5</v>
      </c>
      <c r="Q766" s="52">
        <v>0.75</v>
      </c>
      <c r="R766" s="52">
        <v>1</v>
      </c>
      <c r="S766" s="53">
        <f>SUM(O766:O766)*M765</f>
        <v>0</v>
      </c>
      <c r="T766" s="53">
        <f>SUM(P766:P766)*M765</f>
        <v>0.125</v>
      </c>
      <c r="U766" s="53">
        <f t="shared" si="532"/>
        <v>0.1875</v>
      </c>
      <c r="V766" s="53">
        <f>SUM(R766:R766)*M765</f>
        <v>0.25</v>
      </c>
      <c r="W766" s="53">
        <f t="shared" si="506"/>
        <v>0.25</v>
      </c>
      <c r="X766" s="341"/>
      <c r="Y766" s="341"/>
      <c r="Z766" s="341"/>
      <c r="AA766" s="341"/>
      <c r="AB766" s="341"/>
      <c r="AC766" s="343"/>
      <c r="AD766" s="366"/>
      <c r="AE766" s="71"/>
      <c r="AF766" s="338"/>
      <c r="AG766" s="338"/>
      <c r="AH766" s="339"/>
      <c r="AI766" s="351"/>
      <c r="AJ766" s="345"/>
    </row>
    <row r="767" spans="1:36" ht="30" customHeight="1" x14ac:dyDescent="0.2">
      <c r="A767" s="358"/>
      <c r="B767" s="361"/>
      <c r="C767" s="359"/>
      <c r="D767" s="360"/>
      <c r="E767" s="354"/>
      <c r="F767" s="355"/>
      <c r="G767" s="345"/>
      <c r="H767" s="350"/>
      <c r="I767" s="345"/>
      <c r="J767" s="370"/>
      <c r="K767" s="348"/>
      <c r="L767" s="353" t="s">
        <v>926</v>
      </c>
      <c r="M767" s="342">
        <v>0.25</v>
      </c>
      <c r="N767" s="48" t="s">
        <v>41</v>
      </c>
      <c r="O767" s="49">
        <v>0</v>
      </c>
      <c r="P767" s="49">
        <v>0.5</v>
      </c>
      <c r="Q767" s="49">
        <v>1</v>
      </c>
      <c r="R767" s="49">
        <v>1</v>
      </c>
      <c r="S767" s="50">
        <f>SUM(O767:O767)*M767</f>
        <v>0</v>
      </c>
      <c r="T767" s="50">
        <f>SUM(P767:P767)*M767</f>
        <v>0.125</v>
      </c>
      <c r="U767" s="50">
        <f t="shared" si="530"/>
        <v>0.25</v>
      </c>
      <c r="V767" s="50">
        <f>SUM(R767:R767)*M767</f>
        <v>0.25</v>
      </c>
      <c r="W767" s="50">
        <f t="shared" si="506"/>
        <v>0.25</v>
      </c>
      <c r="X767" s="341"/>
      <c r="Y767" s="341"/>
      <c r="Z767" s="341"/>
      <c r="AA767" s="341"/>
      <c r="AB767" s="341"/>
      <c r="AC767" s="343"/>
      <c r="AD767" s="366"/>
      <c r="AE767" s="71" t="str">
        <f t="shared" ref="AE767" si="550">+IF(Q768&gt;Q767,"SUPERADA",IF(Q768=Q767,"EQUILIBRADA",IF(Q768&lt;Q767,"PARA MEJORAR")))</f>
        <v>PARA MEJORAR</v>
      </c>
      <c r="AF767" s="338"/>
      <c r="AG767" s="338"/>
      <c r="AH767" s="339"/>
      <c r="AI767" s="351"/>
      <c r="AJ767" s="345"/>
    </row>
    <row r="768" spans="1:36" ht="30" customHeight="1" x14ac:dyDescent="0.2">
      <c r="A768" s="358"/>
      <c r="B768" s="361"/>
      <c r="C768" s="359"/>
      <c r="D768" s="360"/>
      <c r="E768" s="354"/>
      <c r="F768" s="355"/>
      <c r="G768" s="345"/>
      <c r="H768" s="350"/>
      <c r="I768" s="345"/>
      <c r="J768" s="370"/>
      <c r="K768" s="348"/>
      <c r="L768" s="353"/>
      <c r="M768" s="342"/>
      <c r="N768" s="51" t="s">
        <v>45</v>
      </c>
      <c r="O768" s="52">
        <v>0</v>
      </c>
      <c r="P768" s="52">
        <v>0.5</v>
      </c>
      <c r="Q768" s="52">
        <v>0.75</v>
      </c>
      <c r="R768" s="52">
        <v>1</v>
      </c>
      <c r="S768" s="53">
        <f>SUM(O768:O768)*M767</f>
        <v>0</v>
      </c>
      <c r="T768" s="53">
        <f>SUM(P768:P768)*M767</f>
        <v>0.125</v>
      </c>
      <c r="U768" s="53">
        <f t="shared" si="532"/>
        <v>0.1875</v>
      </c>
      <c r="V768" s="53">
        <f>SUM(R768:R768)*M767</f>
        <v>0.25</v>
      </c>
      <c r="W768" s="53">
        <f t="shared" si="506"/>
        <v>0.25</v>
      </c>
      <c r="X768" s="341"/>
      <c r="Y768" s="341"/>
      <c r="Z768" s="341"/>
      <c r="AA768" s="341"/>
      <c r="AB768" s="341"/>
      <c r="AC768" s="343"/>
      <c r="AD768" s="366"/>
      <c r="AE768" s="71"/>
      <c r="AF768" s="338"/>
      <c r="AG768" s="338"/>
      <c r="AH768" s="339"/>
      <c r="AI768" s="351"/>
      <c r="AJ768" s="345"/>
    </row>
    <row r="769" spans="1:36" ht="30" customHeight="1" x14ac:dyDescent="0.2">
      <c r="A769" s="358"/>
      <c r="B769" s="361"/>
      <c r="C769" s="359">
        <v>55</v>
      </c>
      <c r="D769" s="360" t="s">
        <v>927</v>
      </c>
      <c r="E769" s="354">
        <v>57</v>
      </c>
      <c r="F769" s="355" t="s">
        <v>928</v>
      </c>
      <c r="G769" s="345" t="s">
        <v>929</v>
      </c>
      <c r="H769" s="350">
        <v>117</v>
      </c>
      <c r="I769" s="345" t="s">
        <v>930</v>
      </c>
      <c r="J769" s="345" t="s">
        <v>931</v>
      </c>
      <c r="K769" s="347">
        <f>+AA769</f>
        <v>0.89639999999999986</v>
      </c>
      <c r="L769" s="353" t="s">
        <v>932</v>
      </c>
      <c r="M769" s="369">
        <v>0.7</v>
      </c>
      <c r="N769" s="48" t="s">
        <v>41</v>
      </c>
      <c r="O769" s="49">
        <v>0.25</v>
      </c>
      <c r="P769" s="49">
        <v>0.5</v>
      </c>
      <c r="Q769" s="49">
        <v>0.75</v>
      </c>
      <c r="R769" s="49">
        <v>1</v>
      </c>
      <c r="S769" s="50">
        <f>SUM(O769:O769)*M769</f>
        <v>0.17499999999999999</v>
      </c>
      <c r="T769" s="50">
        <f>SUM(P769:P769)*M769</f>
        <v>0.35</v>
      </c>
      <c r="U769" s="50">
        <f t="shared" si="530"/>
        <v>0.52499999999999991</v>
      </c>
      <c r="V769" s="50">
        <f>SUM(R769:R769)*M769</f>
        <v>0.7</v>
      </c>
      <c r="W769" s="50">
        <f t="shared" si="506"/>
        <v>0.7</v>
      </c>
      <c r="X769" s="341">
        <f>+S770+S772</f>
        <v>0.21999999999999997</v>
      </c>
      <c r="Y769" s="341">
        <f t="shared" ref="Y769:AA769" si="551">+T770+T772</f>
        <v>0.42699999999999999</v>
      </c>
      <c r="Z769" s="341">
        <f>+U770+U772</f>
        <v>0.75499999999999989</v>
      </c>
      <c r="AA769" s="341">
        <f t="shared" si="551"/>
        <v>0.89639999999999986</v>
      </c>
      <c r="AB769" s="341">
        <f>MAX(X769:AA772)</f>
        <v>0.89639999999999986</v>
      </c>
      <c r="AC769" s="343"/>
      <c r="AD769" s="368" t="s">
        <v>933</v>
      </c>
      <c r="AE769" s="71" t="str">
        <f t="shared" ref="AE769" si="552">+IF(Q770&gt;Q769,"SUPERADA",IF(Q770=Q769,"EQUILIBRADA",IF(Q770&lt;Q769,"PARA MEJORAR")))</f>
        <v>SUPERADA</v>
      </c>
      <c r="AF769" s="338" t="str">
        <f>IF(COUNTIF(AE769:AE772,"PARA MEJORAR")&gt;=1,"PARA MEJORAR","BIEN")</f>
        <v>PARA MEJORAR</v>
      </c>
      <c r="AG769" s="338" t="str">
        <f>IF(COUNTIF(AF769:AF772,"PARA MEJORAR")&gt;=1,"PARA MEJORAR","BIEN")</f>
        <v>PARA MEJORAR</v>
      </c>
      <c r="AH769" s="339"/>
      <c r="AI769" s="351"/>
      <c r="AJ769" s="345"/>
    </row>
    <row r="770" spans="1:36" ht="30" customHeight="1" x14ac:dyDescent="0.2">
      <c r="A770" s="358"/>
      <c r="B770" s="361"/>
      <c r="C770" s="359"/>
      <c r="D770" s="360"/>
      <c r="E770" s="354"/>
      <c r="F770" s="355"/>
      <c r="G770" s="345"/>
      <c r="H770" s="350"/>
      <c r="I770" s="345"/>
      <c r="J770" s="345"/>
      <c r="K770" s="348"/>
      <c r="L770" s="353"/>
      <c r="M770" s="369"/>
      <c r="N770" s="51" t="s">
        <v>45</v>
      </c>
      <c r="O770" s="52">
        <v>0.25</v>
      </c>
      <c r="P770" s="52">
        <v>0.43</v>
      </c>
      <c r="Q770" s="52">
        <v>0.77</v>
      </c>
      <c r="R770" s="52">
        <v>0.97199999999999998</v>
      </c>
      <c r="S770" s="53">
        <f>SUM(O770:O770)*M769</f>
        <v>0.17499999999999999</v>
      </c>
      <c r="T770" s="53">
        <f>SUM(P770:P770)*M769</f>
        <v>0.30099999999999999</v>
      </c>
      <c r="U770" s="53">
        <f t="shared" si="532"/>
        <v>0.53899999999999992</v>
      </c>
      <c r="V770" s="53">
        <f>SUM(R770:R770)*M769</f>
        <v>0.68039999999999989</v>
      </c>
      <c r="W770" s="53">
        <f t="shared" si="506"/>
        <v>0.68039999999999989</v>
      </c>
      <c r="X770" s="341"/>
      <c r="Y770" s="341"/>
      <c r="Z770" s="341"/>
      <c r="AA770" s="341"/>
      <c r="AB770" s="341"/>
      <c r="AC770" s="343"/>
      <c r="AD770" s="368"/>
      <c r="AE770" s="71"/>
      <c r="AF770" s="338"/>
      <c r="AG770" s="338"/>
      <c r="AH770" s="339"/>
      <c r="AI770" s="351"/>
      <c r="AJ770" s="345"/>
    </row>
    <row r="771" spans="1:36" ht="30" customHeight="1" x14ac:dyDescent="0.2">
      <c r="A771" s="358"/>
      <c r="B771" s="361"/>
      <c r="C771" s="359"/>
      <c r="D771" s="360"/>
      <c r="E771" s="354"/>
      <c r="F771" s="355"/>
      <c r="G771" s="345"/>
      <c r="H771" s="350"/>
      <c r="I771" s="345"/>
      <c r="J771" s="345"/>
      <c r="K771" s="348"/>
      <c r="L771" s="353" t="s">
        <v>934</v>
      </c>
      <c r="M771" s="369">
        <v>0.3</v>
      </c>
      <c r="N771" s="48" t="s">
        <v>41</v>
      </c>
      <c r="O771" s="49">
        <v>0.25</v>
      </c>
      <c r="P771" s="49">
        <v>0.5</v>
      </c>
      <c r="Q771" s="49">
        <v>0.75</v>
      </c>
      <c r="R771" s="49">
        <v>1</v>
      </c>
      <c r="S771" s="50">
        <f>SUM(O771:O771)*M771</f>
        <v>7.4999999999999997E-2</v>
      </c>
      <c r="T771" s="50">
        <f>SUM(P771:P771)*M771</f>
        <v>0.15</v>
      </c>
      <c r="U771" s="50">
        <f t="shared" si="530"/>
        <v>0.22499999999999998</v>
      </c>
      <c r="V771" s="50">
        <f>SUM(R771:R771)*M771</f>
        <v>0.3</v>
      </c>
      <c r="W771" s="50">
        <f t="shared" si="506"/>
        <v>0.3</v>
      </c>
      <c r="X771" s="341"/>
      <c r="Y771" s="341"/>
      <c r="Z771" s="341"/>
      <c r="AA771" s="341"/>
      <c r="AB771" s="341"/>
      <c r="AC771" s="343"/>
      <c r="AD771" s="368"/>
      <c r="AE771" s="71" t="str">
        <f t="shared" ref="AE771" si="553">+IF(Q772&gt;Q771,"SUPERADA",IF(Q772=Q771,"EQUILIBRADA",IF(Q772&lt;Q771,"PARA MEJORAR")))</f>
        <v>PARA MEJORAR</v>
      </c>
      <c r="AF771" s="338"/>
      <c r="AG771" s="338"/>
      <c r="AH771" s="339"/>
      <c r="AI771" s="351"/>
      <c r="AJ771" s="345"/>
    </row>
    <row r="772" spans="1:36" ht="30" customHeight="1" x14ac:dyDescent="0.2">
      <c r="A772" s="358"/>
      <c r="B772" s="361"/>
      <c r="C772" s="359"/>
      <c r="D772" s="360"/>
      <c r="E772" s="354"/>
      <c r="F772" s="355"/>
      <c r="G772" s="345"/>
      <c r="H772" s="350"/>
      <c r="I772" s="345"/>
      <c r="J772" s="345"/>
      <c r="K772" s="348"/>
      <c r="L772" s="353"/>
      <c r="M772" s="369"/>
      <c r="N772" s="51" t="s">
        <v>45</v>
      </c>
      <c r="O772" s="52">
        <v>0.15</v>
      </c>
      <c r="P772" s="52">
        <v>0.42</v>
      </c>
      <c r="Q772" s="52">
        <v>0.72</v>
      </c>
      <c r="R772" s="52">
        <v>0.72</v>
      </c>
      <c r="S772" s="53">
        <f>SUM(O772:O772)*M771</f>
        <v>4.4999999999999998E-2</v>
      </c>
      <c r="T772" s="53">
        <f>SUM(P772:P772)*M771</f>
        <v>0.126</v>
      </c>
      <c r="U772" s="53">
        <f t="shared" si="532"/>
        <v>0.216</v>
      </c>
      <c r="V772" s="53">
        <f>SUM(R772:R772)*M771</f>
        <v>0.216</v>
      </c>
      <c r="W772" s="53">
        <f t="shared" si="506"/>
        <v>0.216</v>
      </c>
      <c r="X772" s="341"/>
      <c r="Y772" s="341"/>
      <c r="Z772" s="341"/>
      <c r="AA772" s="341"/>
      <c r="AB772" s="341"/>
      <c r="AC772" s="343"/>
      <c r="AD772" s="368"/>
      <c r="AE772" s="71"/>
      <c r="AF772" s="338"/>
      <c r="AG772" s="338"/>
      <c r="AH772" s="339"/>
      <c r="AI772" s="351"/>
      <c r="AJ772" s="345"/>
    </row>
    <row r="773" spans="1:36" ht="30" customHeight="1" x14ac:dyDescent="0.2">
      <c r="A773" s="358"/>
      <c r="B773" s="361"/>
      <c r="C773" s="359">
        <v>56</v>
      </c>
      <c r="D773" s="360" t="s">
        <v>935</v>
      </c>
      <c r="E773" s="354">
        <v>58</v>
      </c>
      <c r="F773" s="355" t="s">
        <v>936</v>
      </c>
      <c r="G773" s="345" t="s">
        <v>937</v>
      </c>
      <c r="H773" s="350">
        <v>118</v>
      </c>
      <c r="I773" s="345" t="s">
        <v>938</v>
      </c>
      <c r="J773" s="345" t="s">
        <v>939</v>
      </c>
      <c r="K773" s="347">
        <f>+AA773</f>
        <v>1</v>
      </c>
      <c r="L773" s="353" t="s">
        <v>940</v>
      </c>
      <c r="M773" s="340">
        <v>0.5</v>
      </c>
      <c r="N773" s="48" t="s">
        <v>41</v>
      </c>
      <c r="O773" s="49">
        <v>0.5</v>
      </c>
      <c r="P773" s="49">
        <v>1</v>
      </c>
      <c r="Q773" s="49">
        <v>1</v>
      </c>
      <c r="R773" s="49">
        <v>1</v>
      </c>
      <c r="S773" s="50">
        <f>SUM(O773:O773)*M773</f>
        <v>0.25</v>
      </c>
      <c r="T773" s="50">
        <f>SUM(P773:P773)*M773</f>
        <v>0.5</v>
      </c>
      <c r="U773" s="50">
        <f t="shared" si="530"/>
        <v>0.5</v>
      </c>
      <c r="V773" s="50">
        <f>SUM(R773:R773)*M773</f>
        <v>0.5</v>
      </c>
      <c r="W773" s="50">
        <f t="shared" ref="W773:W812" si="554">MAX(S773:V773)</f>
        <v>0.5</v>
      </c>
      <c r="X773" s="341">
        <f>+S774+S776</f>
        <v>0.5</v>
      </c>
      <c r="Y773" s="341">
        <f t="shared" ref="Y773:AA773" si="555">+T774+T776</f>
        <v>0.9</v>
      </c>
      <c r="Z773" s="341">
        <f>+U774+U776</f>
        <v>0.95</v>
      </c>
      <c r="AA773" s="341">
        <f t="shared" si="555"/>
        <v>1</v>
      </c>
      <c r="AB773" s="341">
        <f>MAX(X773:AA776)</f>
        <v>1</v>
      </c>
      <c r="AC773" s="343"/>
      <c r="AD773" s="368" t="s">
        <v>941</v>
      </c>
      <c r="AE773" s="71" t="str">
        <f t="shared" ref="AE773" si="556">+IF(Q774&gt;Q773,"SUPERADA",IF(Q774=Q773,"EQUILIBRADA",IF(Q774&lt;Q773,"PARA MEJORAR")))</f>
        <v>PARA MEJORAR</v>
      </c>
      <c r="AF773" s="338" t="str">
        <f>IF(COUNTIF(AE773:AE776,"PARA MEJORAR")&gt;=1,"PARA MEJORAR","BIEN")</f>
        <v>PARA MEJORAR</v>
      </c>
      <c r="AG773" s="338" t="str">
        <f>IF(COUNTIF(AF773:AF776,"PARA MEJORAR")&gt;=1,"PARA MEJORAR","BIEN")</f>
        <v>PARA MEJORAR</v>
      </c>
      <c r="AH773" s="339"/>
      <c r="AI773" s="351"/>
      <c r="AJ773" s="345"/>
    </row>
    <row r="774" spans="1:36" ht="30" customHeight="1" x14ac:dyDescent="0.2">
      <c r="A774" s="358"/>
      <c r="B774" s="361"/>
      <c r="C774" s="359"/>
      <c r="D774" s="360"/>
      <c r="E774" s="354"/>
      <c r="F774" s="355"/>
      <c r="G774" s="345"/>
      <c r="H774" s="350"/>
      <c r="I774" s="345"/>
      <c r="J774" s="345"/>
      <c r="K774" s="348"/>
      <c r="L774" s="353"/>
      <c r="M774" s="340"/>
      <c r="N774" s="51" t="s">
        <v>45</v>
      </c>
      <c r="O774" s="52">
        <v>0.5</v>
      </c>
      <c r="P774" s="52">
        <v>0.9</v>
      </c>
      <c r="Q774" s="52">
        <v>0.95</v>
      </c>
      <c r="R774" s="52">
        <v>1</v>
      </c>
      <c r="S774" s="53">
        <f>SUM(O774:O774)*M773</f>
        <v>0.25</v>
      </c>
      <c r="T774" s="53">
        <f>SUM(P774:P774)*M773</f>
        <v>0.45</v>
      </c>
      <c r="U774" s="53">
        <f t="shared" si="532"/>
        <v>0.47499999999999998</v>
      </c>
      <c r="V774" s="53">
        <f>SUM(R774:R774)*M773</f>
        <v>0.5</v>
      </c>
      <c r="W774" s="53">
        <f t="shared" si="554"/>
        <v>0.5</v>
      </c>
      <c r="X774" s="341"/>
      <c r="Y774" s="341"/>
      <c r="Z774" s="341"/>
      <c r="AA774" s="341"/>
      <c r="AB774" s="341"/>
      <c r="AC774" s="343"/>
      <c r="AD774" s="368"/>
      <c r="AE774" s="71"/>
      <c r="AF774" s="338"/>
      <c r="AG774" s="338"/>
      <c r="AH774" s="339"/>
      <c r="AI774" s="351"/>
      <c r="AJ774" s="345"/>
    </row>
    <row r="775" spans="1:36" ht="30" customHeight="1" x14ac:dyDescent="0.2">
      <c r="A775" s="358"/>
      <c r="B775" s="361"/>
      <c r="C775" s="359"/>
      <c r="D775" s="360"/>
      <c r="E775" s="354"/>
      <c r="F775" s="355"/>
      <c r="G775" s="345"/>
      <c r="H775" s="350"/>
      <c r="I775" s="345"/>
      <c r="J775" s="345"/>
      <c r="K775" s="348"/>
      <c r="L775" s="353" t="s">
        <v>942</v>
      </c>
      <c r="M775" s="340">
        <v>0.5</v>
      </c>
      <c r="N775" s="48" t="s">
        <v>41</v>
      </c>
      <c r="O775" s="49">
        <v>0.5</v>
      </c>
      <c r="P775" s="49">
        <v>1</v>
      </c>
      <c r="Q775" s="49">
        <v>1</v>
      </c>
      <c r="R775" s="49">
        <v>1</v>
      </c>
      <c r="S775" s="50">
        <f>SUM(O775:O775)*M775</f>
        <v>0.25</v>
      </c>
      <c r="T775" s="50">
        <f>SUM(P775:P775)*M775</f>
        <v>0.5</v>
      </c>
      <c r="U775" s="50">
        <f t="shared" si="530"/>
        <v>0.5</v>
      </c>
      <c r="V775" s="50">
        <f>SUM(R775:R775)*M775</f>
        <v>0.5</v>
      </c>
      <c r="W775" s="50">
        <f t="shared" si="554"/>
        <v>0.5</v>
      </c>
      <c r="X775" s="341"/>
      <c r="Y775" s="341"/>
      <c r="Z775" s="341"/>
      <c r="AA775" s="341"/>
      <c r="AB775" s="341"/>
      <c r="AC775" s="343"/>
      <c r="AD775" s="368"/>
      <c r="AE775" s="71" t="str">
        <f t="shared" ref="AE775" si="557">+IF(Q776&gt;Q775,"SUPERADA",IF(Q776=Q775,"EQUILIBRADA",IF(Q776&lt;Q775,"PARA MEJORAR")))</f>
        <v>PARA MEJORAR</v>
      </c>
      <c r="AF775" s="338"/>
      <c r="AG775" s="338"/>
      <c r="AH775" s="339"/>
      <c r="AI775" s="351"/>
      <c r="AJ775" s="345"/>
    </row>
    <row r="776" spans="1:36" ht="30" customHeight="1" x14ac:dyDescent="0.2">
      <c r="A776" s="358"/>
      <c r="B776" s="361"/>
      <c r="C776" s="359"/>
      <c r="D776" s="360"/>
      <c r="E776" s="354"/>
      <c r="F776" s="355"/>
      <c r="G776" s="345"/>
      <c r="H776" s="350"/>
      <c r="I776" s="345"/>
      <c r="J776" s="345"/>
      <c r="K776" s="348"/>
      <c r="L776" s="353"/>
      <c r="M776" s="340"/>
      <c r="N776" s="51" t="s">
        <v>45</v>
      </c>
      <c r="O776" s="52">
        <v>0.5</v>
      </c>
      <c r="P776" s="52">
        <v>0.9</v>
      </c>
      <c r="Q776" s="52">
        <v>0.95</v>
      </c>
      <c r="R776" s="52">
        <v>1</v>
      </c>
      <c r="S776" s="53">
        <f>SUM(O776:O776)*M775</f>
        <v>0.25</v>
      </c>
      <c r="T776" s="53">
        <f>SUM(P776:P776)*M775</f>
        <v>0.45</v>
      </c>
      <c r="U776" s="53">
        <f t="shared" si="532"/>
        <v>0.47499999999999998</v>
      </c>
      <c r="V776" s="53">
        <f>SUM(R776:R776)*M775</f>
        <v>0.5</v>
      </c>
      <c r="W776" s="53">
        <f t="shared" si="554"/>
        <v>0.5</v>
      </c>
      <c r="X776" s="341"/>
      <c r="Y776" s="341"/>
      <c r="Z776" s="341"/>
      <c r="AA776" s="341"/>
      <c r="AB776" s="341"/>
      <c r="AC776" s="343"/>
      <c r="AD776" s="368"/>
      <c r="AE776" s="71"/>
      <c r="AF776" s="338"/>
      <c r="AG776" s="338"/>
      <c r="AH776" s="339"/>
      <c r="AI776" s="351"/>
      <c r="AJ776" s="345"/>
    </row>
    <row r="777" spans="1:36" ht="30" customHeight="1" x14ac:dyDescent="0.2">
      <c r="A777" s="158" t="s">
        <v>33</v>
      </c>
      <c r="B777" s="361"/>
      <c r="C777" s="359">
        <v>57</v>
      </c>
      <c r="D777" s="360" t="s">
        <v>943</v>
      </c>
      <c r="E777" s="354">
        <v>59</v>
      </c>
      <c r="F777" s="355" t="s">
        <v>944</v>
      </c>
      <c r="G777" s="345" t="s">
        <v>945</v>
      </c>
      <c r="H777" s="350">
        <v>119</v>
      </c>
      <c r="I777" s="345" t="s">
        <v>946</v>
      </c>
      <c r="J777" s="345" t="s">
        <v>947</v>
      </c>
      <c r="K777" s="347">
        <f>+AA777</f>
        <v>1</v>
      </c>
      <c r="L777" s="353" t="s">
        <v>948</v>
      </c>
      <c r="M777" s="340">
        <v>0.05</v>
      </c>
      <c r="N777" s="48" t="s">
        <v>41</v>
      </c>
      <c r="O777" s="49">
        <v>0.25</v>
      </c>
      <c r="P777" s="49">
        <v>0.5</v>
      </c>
      <c r="Q777" s="49">
        <v>0.75</v>
      </c>
      <c r="R777" s="49">
        <v>1</v>
      </c>
      <c r="S777" s="50">
        <f>SUM(O777:O777)*M777</f>
        <v>1.2500000000000001E-2</v>
      </c>
      <c r="T777" s="50">
        <f>SUM(P777:P777)*M777</f>
        <v>2.5000000000000001E-2</v>
      </c>
      <c r="U777" s="50">
        <f t="shared" si="530"/>
        <v>3.7500000000000006E-2</v>
      </c>
      <c r="V777" s="50">
        <f>SUM(R777:R777)*M777</f>
        <v>0.05</v>
      </c>
      <c r="W777" s="50">
        <f t="shared" si="554"/>
        <v>0.05</v>
      </c>
      <c r="X777" s="341">
        <f>+S778+S780+S782</f>
        <v>0.10249999999999999</v>
      </c>
      <c r="Y777" s="341">
        <f t="shared" ref="Y777:AA777" si="558">+T778+T780+T782</f>
        <v>0.4</v>
      </c>
      <c r="Z777" s="341">
        <f>+U778+U780+U782</f>
        <v>0.64</v>
      </c>
      <c r="AA777" s="341">
        <f t="shared" si="558"/>
        <v>1</v>
      </c>
      <c r="AB777" s="341">
        <f>MAX(X777:AA782)</f>
        <v>1</v>
      </c>
      <c r="AC777" s="343"/>
      <c r="AD777" s="368" t="s">
        <v>949</v>
      </c>
      <c r="AE777" s="71" t="str">
        <f t="shared" ref="AE777" si="559">+IF(Q778&gt;Q777,"SUPERADA",IF(Q778=Q777,"EQUILIBRADA",IF(Q778&lt;Q777,"PARA MEJORAR")))</f>
        <v>SUPERADA</v>
      </c>
      <c r="AF777" s="338" t="str">
        <f>IF(COUNTIF(AE777:AE782,"PARA MEJORAR")&gt;=1,"PARA MEJORAR","BIEN")</f>
        <v>BIEN</v>
      </c>
      <c r="AG777" s="338" t="str">
        <f>IF(COUNTIF(AF777:AF782,"PARA MEJORAR")&gt;=1,"PARA MEJORAR","BIEN")</f>
        <v>BIEN</v>
      </c>
      <c r="AH777" s="339"/>
      <c r="AI777" s="351"/>
      <c r="AJ777" s="345"/>
    </row>
    <row r="778" spans="1:36" ht="30" customHeight="1" x14ac:dyDescent="0.2">
      <c r="A778" s="158"/>
      <c r="B778" s="361"/>
      <c r="C778" s="359"/>
      <c r="D778" s="360"/>
      <c r="E778" s="354"/>
      <c r="F778" s="355"/>
      <c r="G778" s="345"/>
      <c r="H778" s="350"/>
      <c r="I778" s="345"/>
      <c r="J778" s="345"/>
      <c r="K778" s="348"/>
      <c r="L778" s="353"/>
      <c r="M778" s="340"/>
      <c r="N778" s="51" t="s">
        <v>45</v>
      </c>
      <c r="O778" s="52">
        <v>0.25</v>
      </c>
      <c r="P778" s="52">
        <v>0.9</v>
      </c>
      <c r="Q778" s="52">
        <v>0.9</v>
      </c>
      <c r="R778" s="52">
        <v>1</v>
      </c>
      <c r="S778" s="53">
        <f>SUM(O778:O778)*M777</f>
        <v>1.2500000000000001E-2</v>
      </c>
      <c r="T778" s="53">
        <f>SUM(P778:P778)*M777</f>
        <v>4.5000000000000005E-2</v>
      </c>
      <c r="U778" s="53">
        <f t="shared" si="532"/>
        <v>4.5000000000000005E-2</v>
      </c>
      <c r="V778" s="53">
        <f>SUM(R778:R778)*M777</f>
        <v>0.05</v>
      </c>
      <c r="W778" s="53">
        <f t="shared" si="554"/>
        <v>0.05</v>
      </c>
      <c r="X778" s="341"/>
      <c r="Y778" s="341"/>
      <c r="Z778" s="341"/>
      <c r="AA778" s="341"/>
      <c r="AB778" s="341"/>
      <c r="AC778" s="343"/>
      <c r="AD778" s="368"/>
      <c r="AE778" s="71"/>
      <c r="AF778" s="338"/>
      <c r="AG778" s="338"/>
      <c r="AH778" s="339"/>
      <c r="AI778" s="351"/>
      <c r="AJ778" s="345"/>
    </row>
    <row r="779" spans="1:36" ht="30" customHeight="1" x14ac:dyDescent="0.2">
      <c r="A779" s="158"/>
      <c r="B779" s="361"/>
      <c r="C779" s="359"/>
      <c r="D779" s="360"/>
      <c r="E779" s="354"/>
      <c r="F779" s="355"/>
      <c r="G779" s="345"/>
      <c r="H779" s="350"/>
      <c r="I779" s="345"/>
      <c r="J779" s="345"/>
      <c r="K779" s="348"/>
      <c r="L779" s="353" t="s">
        <v>950</v>
      </c>
      <c r="M779" s="340">
        <v>0.35</v>
      </c>
      <c r="N779" s="48" t="s">
        <v>41</v>
      </c>
      <c r="O779" s="49">
        <v>0.25</v>
      </c>
      <c r="P779" s="49">
        <v>0.25</v>
      </c>
      <c r="Q779" s="49">
        <v>0.5</v>
      </c>
      <c r="R779" s="49">
        <v>1</v>
      </c>
      <c r="S779" s="50">
        <f>SUM(O779:O779)*M779</f>
        <v>8.7499999999999994E-2</v>
      </c>
      <c r="T779" s="50">
        <f>SUM(P779:P779)*M779</f>
        <v>8.7499999999999994E-2</v>
      </c>
      <c r="U779" s="50">
        <f t="shared" si="530"/>
        <v>0.17499999999999999</v>
      </c>
      <c r="V779" s="50">
        <f>SUM(R779:R779)*M779</f>
        <v>0.35</v>
      </c>
      <c r="W779" s="50">
        <f t="shared" si="554"/>
        <v>0.35</v>
      </c>
      <c r="X779" s="341"/>
      <c r="Y779" s="341"/>
      <c r="Z779" s="341"/>
      <c r="AA779" s="341"/>
      <c r="AB779" s="341"/>
      <c r="AC779" s="343"/>
      <c r="AD779" s="368"/>
      <c r="AE779" s="71" t="str">
        <f t="shared" ref="AE779" si="560">+IF(Q780&gt;Q779,"SUPERADA",IF(Q780=Q779,"EQUILIBRADA",IF(Q780&lt;Q779,"PARA MEJORAR")))</f>
        <v>EQUILIBRADA</v>
      </c>
      <c r="AF779" s="338"/>
      <c r="AG779" s="338"/>
      <c r="AH779" s="339"/>
      <c r="AI779" s="351"/>
      <c r="AJ779" s="345"/>
    </row>
    <row r="780" spans="1:36" ht="30" customHeight="1" x14ac:dyDescent="0.2">
      <c r="A780" s="158"/>
      <c r="B780" s="361"/>
      <c r="C780" s="359"/>
      <c r="D780" s="360"/>
      <c r="E780" s="354"/>
      <c r="F780" s="355"/>
      <c r="G780" s="345"/>
      <c r="H780" s="350"/>
      <c r="I780" s="345"/>
      <c r="J780" s="345"/>
      <c r="K780" s="348"/>
      <c r="L780" s="353"/>
      <c r="M780" s="340"/>
      <c r="N780" s="51" t="s">
        <v>45</v>
      </c>
      <c r="O780" s="52">
        <v>0</v>
      </c>
      <c r="P780" s="52">
        <v>0.5</v>
      </c>
      <c r="Q780" s="52">
        <v>0.5</v>
      </c>
      <c r="R780" s="52">
        <v>1</v>
      </c>
      <c r="S780" s="53">
        <f>SUM(O780:O780)*M779</f>
        <v>0</v>
      </c>
      <c r="T780" s="53">
        <f>SUM(P780:P780)*M779</f>
        <v>0.17499999999999999</v>
      </c>
      <c r="U780" s="53">
        <f t="shared" si="532"/>
        <v>0.17499999999999999</v>
      </c>
      <c r="V780" s="53">
        <f>SUM(R780:R780)*M779</f>
        <v>0.35</v>
      </c>
      <c r="W780" s="53">
        <f t="shared" si="554"/>
        <v>0.35</v>
      </c>
      <c r="X780" s="341"/>
      <c r="Y780" s="341"/>
      <c r="Z780" s="341"/>
      <c r="AA780" s="341"/>
      <c r="AB780" s="341"/>
      <c r="AC780" s="343"/>
      <c r="AD780" s="368"/>
      <c r="AE780" s="71"/>
      <c r="AF780" s="338"/>
      <c r="AG780" s="338"/>
      <c r="AH780" s="339"/>
      <c r="AI780" s="351"/>
      <c r="AJ780" s="345"/>
    </row>
    <row r="781" spans="1:36" ht="30" customHeight="1" x14ac:dyDescent="0.2">
      <c r="A781" s="158"/>
      <c r="B781" s="361"/>
      <c r="C781" s="359"/>
      <c r="D781" s="360"/>
      <c r="E781" s="354"/>
      <c r="F781" s="355"/>
      <c r="G781" s="345"/>
      <c r="H781" s="350"/>
      <c r="I781" s="345"/>
      <c r="J781" s="345"/>
      <c r="K781" s="348"/>
      <c r="L781" s="353" t="s">
        <v>951</v>
      </c>
      <c r="M781" s="340">
        <v>0.6</v>
      </c>
      <c r="N781" s="48" t="s">
        <v>41</v>
      </c>
      <c r="O781" s="49">
        <v>0.15</v>
      </c>
      <c r="P781" s="49">
        <v>0.4</v>
      </c>
      <c r="Q781" s="49">
        <v>0.7</v>
      </c>
      <c r="R781" s="49">
        <v>1</v>
      </c>
      <c r="S781" s="50">
        <f>SUM(O781:O781)*M781</f>
        <v>0.09</v>
      </c>
      <c r="T781" s="50">
        <f>SUM(P781:P781)*M781</f>
        <v>0.24</v>
      </c>
      <c r="U781" s="50">
        <f t="shared" si="530"/>
        <v>0.42</v>
      </c>
      <c r="V781" s="50">
        <f>SUM(R781:R781)*M781</f>
        <v>0.6</v>
      </c>
      <c r="W781" s="50">
        <f t="shared" si="554"/>
        <v>0.6</v>
      </c>
      <c r="X781" s="341"/>
      <c r="Y781" s="341"/>
      <c r="Z781" s="341"/>
      <c r="AA781" s="341"/>
      <c r="AB781" s="341"/>
      <c r="AC781" s="343"/>
      <c r="AD781" s="368"/>
      <c r="AE781" s="71" t="str">
        <f t="shared" ref="AE781" si="561">+IF(Q782&gt;Q781,"SUPERADA",IF(Q782=Q781,"EQUILIBRADA",IF(Q782&lt;Q781,"PARA MEJORAR")))</f>
        <v>EQUILIBRADA</v>
      </c>
      <c r="AF781" s="338"/>
      <c r="AG781" s="338"/>
      <c r="AH781" s="339"/>
      <c r="AI781" s="351"/>
      <c r="AJ781" s="345"/>
    </row>
    <row r="782" spans="1:36" ht="30" customHeight="1" x14ac:dyDescent="0.2">
      <c r="A782" s="158"/>
      <c r="B782" s="361"/>
      <c r="C782" s="359"/>
      <c r="D782" s="360"/>
      <c r="E782" s="354"/>
      <c r="F782" s="355"/>
      <c r="G782" s="345"/>
      <c r="H782" s="350"/>
      <c r="I782" s="345"/>
      <c r="J782" s="345"/>
      <c r="K782" s="348"/>
      <c r="L782" s="353"/>
      <c r="M782" s="340"/>
      <c r="N782" s="51" t="s">
        <v>45</v>
      </c>
      <c r="O782" s="52">
        <v>0.15</v>
      </c>
      <c r="P782" s="52">
        <v>0.3</v>
      </c>
      <c r="Q782" s="52">
        <v>0.7</v>
      </c>
      <c r="R782" s="52">
        <v>1</v>
      </c>
      <c r="S782" s="53">
        <f>SUM(O782:O782)*M781</f>
        <v>0.09</v>
      </c>
      <c r="T782" s="53">
        <f>SUM(P782:P782)*M781</f>
        <v>0.18</v>
      </c>
      <c r="U782" s="53">
        <f t="shared" si="532"/>
        <v>0.42</v>
      </c>
      <c r="V782" s="53">
        <f>SUM(R782:R782)*M781</f>
        <v>0.6</v>
      </c>
      <c r="W782" s="53">
        <f t="shared" si="554"/>
        <v>0.6</v>
      </c>
      <c r="X782" s="341"/>
      <c r="Y782" s="341"/>
      <c r="Z782" s="341"/>
      <c r="AA782" s="341"/>
      <c r="AB782" s="341"/>
      <c r="AC782" s="343"/>
      <c r="AD782" s="368"/>
      <c r="AE782" s="71"/>
      <c r="AF782" s="338"/>
      <c r="AG782" s="338"/>
      <c r="AH782" s="339"/>
      <c r="AI782" s="351"/>
      <c r="AJ782" s="345"/>
    </row>
    <row r="783" spans="1:36" ht="30" customHeight="1" x14ac:dyDescent="0.2">
      <c r="A783" s="358" t="s">
        <v>952</v>
      </c>
      <c r="B783" s="361"/>
      <c r="C783" s="359">
        <v>58</v>
      </c>
      <c r="D783" s="360" t="s">
        <v>953</v>
      </c>
      <c r="E783" s="354">
        <v>60</v>
      </c>
      <c r="F783" s="355" t="s">
        <v>954</v>
      </c>
      <c r="G783" s="345" t="s">
        <v>955</v>
      </c>
      <c r="H783" s="350">
        <v>120</v>
      </c>
      <c r="I783" s="345" t="s">
        <v>956</v>
      </c>
      <c r="J783" s="345" t="s">
        <v>957</v>
      </c>
      <c r="K783" s="347">
        <f>+AA783</f>
        <v>1</v>
      </c>
      <c r="L783" s="353" t="s">
        <v>958</v>
      </c>
      <c r="M783" s="340">
        <v>0.4</v>
      </c>
      <c r="N783" s="48" t="s">
        <v>41</v>
      </c>
      <c r="O783" s="49">
        <v>1</v>
      </c>
      <c r="P783" s="49">
        <v>1</v>
      </c>
      <c r="Q783" s="49">
        <v>1</v>
      </c>
      <c r="R783" s="49">
        <v>1</v>
      </c>
      <c r="S783" s="50">
        <f>SUM(O783:O783)*M783</f>
        <v>0.4</v>
      </c>
      <c r="T783" s="50">
        <f>SUM(P783:P783)*M783</f>
        <v>0.4</v>
      </c>
      <c r="U783" s="50">
        <f t="shared" si="530"/>
        <v>0.4</v>
      </c>
      <c r="V783" s="50">
        <f>SUM(R783:R783)*M783</f>
        <v>0.4</v>
      </c>
      <c r="W783" s="50">
        <f t="shared" si="554"/>
        <v>0.4</v>
      </c>
      <c r="X783" s="341">
        <f>+S784+S786</f>
        <v>0.4</v>
      </c>
      <c r="Y783" s="341">
        <f t="shared" ref="Y783:AA783" si="562">+T784+T786</f>
        <v>0.7</v>
      </c>
      <c r="Z783" s="341">
        <f>+U784+U786</f>
        <v>0.7</v>
      </c>
      <c r="AA783" s="341">
        <f t="shared" si="562"/>
        <v>1</v>
      </c>
      <c r="AB783" s="341">
        <f>MAX(X783:AA786)</f>
        <v>1</v>
      </c>
      <c r="AC783" s="343"/>
      <c r="AD783" s="368" t="s">
        <v>959</v>
      </c>
      <c r="AE783" s="71" t="str">
        <f t="shared" ref="AE783" si="563">+IF(Q784&gt;Q783,"SUPERADA",IF(Q784=Q783,"EQUILIBRADA",IF(Q784&lt;Q783,"PARA MEJORAR")))</f>
        <v>EQUILIBRADA</v>
      </c>
      <c r="AF783" s="338" t="str">
        <f>IF(COUNTIF(AE783:AE786,"PARA MEJORAR")&gt;=1,"PARA MEJORAR","BIEN")</f>
        <v>BIEN</v>
      </c>
      <c r="AG783" s="338" t="str">
        <f>IF(COUNTIF(AF783:AF796,"PARA MEJORAR")&gt;=1,"PARA MEJORAR","BIEN")</f>
        <v>BIEN</v>
      </c>
      <c r="AH783" s="339"/>
      <c r="AI783" s="351"/>
      <c r="AJ783" s="345"/>
    </row>
    <row r="784" spans="1:36" ht="30" customHeight="1" x14ac:dyDescent="0.2">
      <c r="A784" s="358"/>
      <c r="B784" s="361"/>
      <c r="C784" s="359"/>
      <c r="D784" s="360"/>
      <c r="E784" s="354"/>
      <c r="F784" s="355"/>
      <c r="G784" s="345"/>
      <c r="H784" s="350"/>
      <c r="I784" s="345"/>
      <c r="J784" s="345"/>
      <c r="K784" s="348"/>
      <c r="L784" s="353"/>
      <c r="M784" s="340"/>
      <c r="N784" s="51" t="s">
        <v>45</v>
      </c>
      <c r="O784" s="52">
        <v>1</v>
      </c>
      <c r="P784" s="52">
        <v>1</v>
      </c>
      <c r="Q784" s="52">
        <v>1</v>
      </c>
      <c r="R784" s="52">
        <v>1</v>
      </c>
      <c r="S784" s="53">
        <f>SUM(O784:O784)*M783</f>
        <v>0.4</v>
      </c>
      <c r="T784" s="53">
        <f>SUM(P784:P784)*M783</f>
        <v>0.4</v>
      </c>
      <c r="U784" s="53">
        <f t="shared" si="532"/>
        <v>0.4</v>
      </c>
      <c r="V784" s="53">
        <f>SUM(R784:R784)*M783</f>
        <v>0.4</v>
      </c>
      <c r="W784" s="53">
        <f t="shared" si="554"/>
        <v>0.4</v>
      </c>
      <c r="X784" s="341"/>
      <c r="Y784" s="341"/>
      <c r="Z784" s="341"/>
      <c r="AA784" s="341"/>
      <c r="AB784" s="341"/>
      <c r="AC784" s="343"/>
      <c r="AD784" s="368"/>
      <c r="AE784" s="71"/>
      <c r="AF784" s="338"/>
      <c r="AG784" s="338"/>
      <c r="AH784" s="339"/>
      <c r="AI784" s="351"/>
      <c r="AJ784" s="345"/>
    </row>
    <row r="785" spans="1:36" ht="30" customHeight="1" x14ac:dyDescent="0.2">
      <c r="A785" s="358"/>
      <c r="B785" s="361"/>
      <c r="C785" s="359"/>
      <c r="D785" s="360"/>
      <c r="E785" s="354"/>
      <c r="F785" s="355"/>
      <c r="G785" s="345"/>
      <c r="H785" s="350"/>
      <c r="I785" s="345"/>
      <c r="J785" s="345"/>
      <c r="K785" s="348"/>
      <c r="L785" s="353" t="s">
        <v>960</v>
      </c>
      <c r="M785" s="340">
        <v>0.6</v>
      </c>
      <c r="N785" s="48" t="s">
        <v>41</v>
      </c>
      <c r="O785" s="49">
        <v>0</v>
      </c>
      <c r="P785" s="49">
        <v>0.5</v>
      </c>
      <c r="Q785" s="49">
        <v>0.5</v>
      </c>
      <c r="R785" s="49">
        <v>1</v>
      </c>
      <c r="S785" s="50">
        <f>SUM(O785:O785)*M785</f>
        <v>0</v>
      </c>
      <c r="T785" s="50">
        <f>SUM(P785:P785)*M785</f>
        <v>0.3</v>
      </c>
      <c r="U785" s="50">
        <f t="shared" si="530"/>
        <v>0.3</v>
      </c>
      <c r="V785" s="50">
        <f>SUM(R785:R785)*M785</f>
        <v>0.6</v>
      </c>
      <c r="W785" s="50">
        <f t="shared" si="554"/>
        <v>0.6</v>
      </c>
      <c r="X785" s="341"/>
      <c r="Y785" s="341"/>
      <c r="Z785" s="341"/>
      <c r="AA785" s="341"/>
      <c r="AB785" s="341"/>
      <c r="AC785" s="343"/>
      <c r="AD785" s="368"/>
      <c r="AE785" s="71" t="str">
        <f t="shared" ref="AE785" si="564">+IF(Q786&gt;Q785,"SUPERADA",IF(Q786=Q785,"EQUILIBRADA",IF(Q786&lt;Q785,"PARA MEJORAR")))</f>
        <v>EQUILIBRADA</v>
      </c>
      <c r="AF785" s="338"/>
      <c r="AG785" s="338"/>
      <c r="AH785" s="339"/>
      <c r="AI785" s="351"/>
      <c r="AJ785" s="345"/>
    </row>
    <row r="786" spans="1:36" ht="30" customHeight="1" x14ac:dyDescent="0.2">
      <c r="A786" s="358"/>
      <c r="B786" s="361"/>
      <c r="C786" s="359"/>
      <c r="D786" s="360"/>
      <c r="E786" s="354"/>
      <c r="F786" s="355"/>
      <c r="G786" s="345"/>
      <c r="H786" s="350"/>
      <c r="I786" s="345"/>
      <c r="J786" s="345"/>
      <c r="K786" s="348"/>
      <c r="L786" s="353"/>
      <c r="M786" s="340"/>
      <c r="N786" s="51" t="s">
        <v>45</v>
      </c>
      <c r="O786" s="52">
        <v>0</v>
      </c>
      <c r="P786" s="52">
        <v>0.5</v>
      </c>
      <c r="Q786" s="52">
        <v>0.5</v>
      </c>
      <c r="R786" s="52">
        <v>1</v>
      </c>
      <c r="S786" s="53">
        <f>SUM(O786:O786)*M785</f>
        <v>0</v>
      </c>
      <c r="T786" s="53">
        <f>SUM(P786:P786)*M785</f>
        <v>0.3</v>
      </c>
      <c r="U786" s="53">
        <f t="shared" si="532"/>
        <v>0.3</v>
      </c>
      <c r="V786" s="53">
        <f>SUM(R786:R786)*M785</f>
        <v>0.6</v>
      </c>
      <c r="W786" s="53">
        <f t="shared" si="554"/>
        <v>0.6</v>
      </c>
      <c r="X786" s="341"/>
      <c r="Y786" s="341"/>
      <c r="Z786" s="341"/>
      <c r="AA786" s="341"/>
      <c r="AB786" s="341"/>
      <c r="AC786" s="343"/>
      <c r="AD786" s="368"/>
      <c r="AE786" s="71"/>
      <c r="AF786" s="338"/>
      <c r="AG786" s="338"/>
      <c r="AH786" s="339"/>
      <c r="AI786" s="351"/>
      <c r="AJ786" s="345"/>
    </row>
    <row r="787" spans="1:36" ht="30" customHeight="1" x14ac:dyDescent="0.2">
      <c r="A787" s="358"/>
      <c r="B787" s="361"/>
      <c r="C787" s="359"/>
      <c r="D787" s="360"/>
      <c r="E787" s="354"/>
      <c r="F787" s="355"/>
      <c r="G787" s="345" t="s">
        <v>961</v>
      </c>
      <c r="H787" s="350">
        <v>121</v>
      </c>
      <c r="I787" s="345" t="s">
        <v>962</v>
      </c>
      <c r="J787" s="345" t="s">
        <v>963</v>
      </c>
      <c r="K787" s="347">
        <f>+AA787</f>
        <v>1</v>
      </c>
      <c r="L787" s="353" t="s">
        <v>964</v>
      </c>
      <c r="M787" s="340">
        <v>1</v>
      </c>
      <c r="N787" s="48" t="s">
        <v>41</v>
      </c>
      <c r="O787" s="49">
        <v>0.25</v>
      </c>
      <c r="P787" s="49">
        <v>0.5</v>
      </c>
      <c r="Q787" s="49">
        <v>0.75</v>
      </c>
      <c r="R787" s="49">
        <v>1</v>
      </c>
      <c r="S787" s="50">
        <f>SUM(O787:O787)*M787</f>
        <v>0.25</v>
      </c>
      <c r="T787" s="50">
        <f>SUM(P787:P787)*M787</f>
        <v>0.5</v>
      </c>
      <c r="U787" s="50">
        <f t="shared" si="530"/>
        <v>0.75</v>
      </c>
      <c r="V787" s="50">
        <f>SUM(R787:R787)*M787</f>
        <v>1</v>
      </c>
      <c r="W787" s="50">
        <f t="shared" si="554"/>
        <v>1</v>
      </c>
      <c r="X787" s="341">
        <f>+S788</f>
        <v>0.25</v>
      </c>
      <c r="Y787" s="341">
        <f t="shared" ref="Y787:AA787" si="565">+T788</f>
        <v>0.5</v>
      </c>
      <c r="Z787" s="341">
        <f>+U788</f>
        <v>0.75</v>
      </c>
      <c r="AA787" s="341">
        <f t="shared" si="565"/>
        <v>1</v>
      </c>
      <c r="AB787" s="341">
        <f>MAX(X787:AA788)</f>
        <v>1</v>
      </c>
      <c r="AC787" s="343"/>
      <c r="AD787" s="368"/>
      <c r="AE787" s="71" t="str">
        <f t="shared" ref="AE787" si="566">+IF(Q788&gt;Q787,"SUPERADA",IF(Q788=Q787,"EQUILIBRADA",IF(Q788&lt;Q787,"PARA MEJORAR")))</f>
        <v>EQUILIBRADA</v>
      </c>
      <c r="AF787" s="338" t="str">
        <f>IF(COUNTIF(AE787:AE788,"PARA MEJORAR")&gt;=1,"PARA MEJORAR","BIEN")</f>
        <v>BIEN</v>
      </c>
      <c r="AG787" s="338"/>
      <c r="AH787" s="339"/>
      <c r="AI787" s="351"/>
      <c r="AJ787" s="345"/>
    </row>
    <row r="788" spans="1:36" ht="30" customHeight="1" x14ac:dyDescent="0.2">
      <c r="A788" s="358"/>
      <c r="B788" s="361"/>
      <c r="C788" s="359"/>
      <c r="D788" s="360"/>
      <c r="E788" s="354"/>
      <c r="F788" s="355"/>
      <c r="G788" s="345"/>
      <c r="H788" s="350"/>
      <c r="I788" s="345"/>
      <c r="J788" s="345"/>
      <c r="K788" s="348"/>
      <c r="L788" s="353"/>
      <c r="M788" s="340"/>
      <c r="N788" s="51" t="s">
        <v>45</v>
      </c>
      <c r="O788" s="52">
        <v>0.25</v>
      </c>
      <c r="P788" s="52">
        <v>0.5</v>
      </c>
      <c r="Q788" s="52">
        <v>0.75</v>
      </c>
      <c r="R788" s="52">
        <v>1</v>
      </c>
      <c r="S788" s="53">
        <f>SUM(O788:O788)*M787</f>
        <v>0.25</v>
      </c>
      <c r="T788" s="53">
        <f>SUM(P788:P788)*M787</f>
        <v>0.5</v>
      </c>
      <c r="U788" s="53">
        <f t="shared" si="532"/>
        <v>0.75</v>
      </c>
      <c r="V788" s="53">
        <f>SUM(R788:R788)*M787</f>
        <v>1</v>
      </c>
      <c r="W788" s="53">
        <f t="shared" si="554"/>
        <v>1</v>
      </c>
      <c r="X788" s="341"/>
      <c r="Y788" s="341"/>
      <c r="Z788" s="341"/>
      <c r="AA788" s="341"/>
      <c r="AB788" s="341"/>
      <c r="AC788" s="343"/>
      <c r="AD788" s="368"/>
      <c r="AE788" s="71"/>
      <c r="AF788" s="338"/>
      <c r="AG788" s="338"/>
      <c r="AH788" s="339"/>
      <c r="AI788" s="351"/>
      <c r="AJ788" s="345"/>
    </row>
    <row r="789" spans="1:36" ht="30" customHeight="1" x14ac:dyDescent="0.2">
      <c r="A789" s="358"/>
      <c r="B789" s="361"/>
      <c r="C789" s="359"/>
      <c r="D789" s="360"/>
      <c r="E789" s="354"/>
      <c r="F789" s="355"/>
      <c r="G789" s="364" t="s">
        <v>965</v>
      </c>
      <c r="H789" s="377">
        <v>122</v>
      </c>
      <c r="I789" s="345" t="s">
        <v>966</v>
      </c>
      <c r="J789" s="345" t="s">
        <v>967</v>
      </c>
      <c r="K789" s="378">
        <f>+AA789</f>
        <v>1</v>
      </c>
      <c r="L789" s="353" t="s">
        <v>968</v>
      </c>
      <c r="M789" s="340">
        <v>0.5</v>
      </c>
      <c r="N789" s="48" t="s">
        <v>41</v>
      </c>
      <c r="O789" s="49">
        <v>0.33</v>
      </c>
      <c r="P789" s="49">
        <v>0.66</v>
      </c>
      <c r="Q789" s="49">
        <v>1</v>
      </c>
      <c r="R789" s="49">
        <v>1</v>
      </c>
      <c r="S789" s="50">
        <f>SUM(O789:O789)*M789</f>
        <v>0.16500000000000001</v>
      </c>
      <c r="T789" s="50">
        <f>SUM(P789:P789)*M789</f>
        <v>0.33</v>
      </c>
      <c r="U789" s="50">
        <f t="shared" si="530"/>
        <v>0.5</v>
      </c>
      <c r="V789" s="50">
        <f>SUM(R789:R789)*M789</f>
        <v>0.5</v>
      </c>
      <c r="W789" s="50">
        <f t="shared" si="554"/>
        <v>0.5</v>
      </c>
      <c r="X789" s="341">
        <f>+S790+S792</f>
        <v>0.16500000000000001</v>
      </c>
      <c r="Y789" s="341">
        <f t="shared" ref="Y789:AA789" si="567">+T790+T792</f>
        <v>0.65</v>
      </c>
      <c r="Z789" s="341">
        <f>+U790+U792</f>
        <v>0.75</v>
      </c>
      <c r="AA789" s="341">
        <f t="shared" si="567"/>
        <v>1</v>
      </c>
      <c r="AB789" s="341">
        <f>MAX(X789:AA792)</f>
        <v>1</v>
      </c>
      <c r="AC789" s="343"/>
      <c r="AD789" s="368"/>
      <c r="AE789" s="71" t="str">
        <f t="shared" ref="AE789" si="568">+IF(Q790&gt;Q789,"SUPERADA",IF(Q790=Q789,"EQUILIBRADA",IF(Q790&lt;Q789,"PARA MEJORAR")))</f>
        <v>EQUILIBRADA</v>
      </c>
      <c r="AF789" s="338" t="str">
        <f>IF(COUNTIF(AE789:AE792,"PARA MEJORAR")&gt;=1,"PARA MEJORAR","BIEN")</f>
        <v>BIEN</v>
      </c>
      <c r="AG789" s="338"/>
      <c r="AH789" s="339"/>
      <c r="AI789" s="351"/>
      <c r="AJ789" s="364"/>
    </row>
    <row r="790" spans="1:36" ht="30" customHeight="1" x14ac:dyDescent="0.2">
      <c r="A790" s="358"/>
      <c r="B790" s="361"/>
      <c r="C790" s="359"/>
      <c r="D790" s="360"/>
      <c r="E790" s="354"/>
      <c r="F790" s="355"/>
      <c r="G790" s="364"/>
      <c r="H790" s="377"/>
      <c r="I790" s="345"/>
      <c r="J790" s="345"/>
      <c r="K790" s="379"/>
      <c r="L790" s="353"/>
      <c r="M790" s="340"/>
      <c r="N790" s="51" t="s">
        <v>45</v>
      </c>
      <c r="O790" s="52">
        <v>0.33</v>
      </c>
      <c r="P790" s="52">
        <v>0.8</v>
      </c>
      <c r="Q790" s="52">
        <v>1</v>
      </c>
      <c r="R790" s="52">
        <v>1</v>
      </c>
      <c r="S790" s="53">
        <f>SUM(O790:O790)*M789</f>
        <v>0.16500000000000001</v>
      </c>
      <c r="T790" s="53">
        <f>SUM(P790:P790)*M789</f>
        <v>0.4</v>
      </c>
      <c r="U790" s="53">
        <f t="shared" si="532"/>
        <v>0.5</v>
      </c>
      <c r="V790" s="53">
        <f>SUM(R790:R790)*M789</f>
        <v>0.5</v>
      </c>
      <c r="W790" s="53">
        <f t="shared" si="554"/>
        <v>0.5</v>
      </c>
      <c r="X790" s="341"/>
      <c r="Y790" s="341"/>
      <c r="Z790" s="341"/>
      <c r="AA790" s="341"/>
      <c r="AB790" s="341"/>
      <c r="AC790" s="343"/>
      <c r="AD790" s="368"/>
      <c r="AE790" s="71"/>
      <c r="AF790" s="338"/>
      <c r="AG790" s="338"/>
      <c r="AH790" s="339"/>
      <c r="AI790" s="351"/>
      <c r="AJ790" s="364"/>
    </row>
    <row r="791" spans="1:36" ht="30" customHeight="1" x14ac:dyDescent="0.2">
      <c r="A791" s="358"/>
      <c r="B791" s="361"/>
      <c r="C791" s="359"/>
      <c r="D791" s="360"/>
      <c r="E791" s="354"/>
      <c r="F791" s="355"/>
      <c r="G791" s="364"/>
      <c r="H791" s="377"/>
      <c r="I791" s="345"/>
      <c r="J791" s="345"/>
      <c r="K791" s="379"/>
      <c r="L791" s="353" t="s">
        <v>969</v>
      </c>
      <c r="M791" s="340">
        <v>0.5</v>
      </c>
      <c r="N791" s="48" t="s">
        <v>41</v>
      </c>
      <c r="O791" s="49">
        <v>0</v>
      </c>
      <c r="P791" s="49">
        <v>0</v>
      </c>
      <c r="Q791" s="49">
        <v>0</v>
      </c>
      <c r="R791" s="49">
        <v>1</v>
      </c>
      <c r="S791" s="50">
        <f>SUM(O791:O791)*M791</f>
        <v>0</v>
      </c>
      <c r="T791" s="50">
        <f>SUM(P791:P791)*M791</f>
        <v>0</v>
      </c>
      <c r="U791" s="50">
        <f t="shared" si="530"/>
        <v>0</v>
      </c>
      <c r="V791" s="50">
        <f>SUM(R791:R791)*M791</f>
        <v>0.5</v>
      </c>
      <c r="W791" s="50">
        <f t="shared" si="554"/>
        <v>0.5</v>
      </c>
      <c r="X791" s="341"/>
      <c r="Y791" s="341"/>
      <c r="Z791" s="341"/>
      <c r="AA791" s="341"/>
      <c r="AB791" s="341"/>
      <c r="AC791" s="343"/>
      <c r="AD791" s="368"/>
      <c r="AE791" s="71" t="str">
        <f t="shared" ref="AE791" si="569">+IF(Q792&gt;Q791,"SUPERADA",IF(Q792=Q791,"EQUILIBRADA",IF(Q792&lt;Q791,"PARA MEJORAR")))</f>
        <v>SUPERADA</v>
      </c>
      <c r="AF791" s="338"/>
      <c r="AG791" s="338"/>
      <c r="AH791" s="339"/>
      <c r="AI791" s="351"/>
      <c r="AJ791" s="364"/>
    </row>
    <row r="792" spans="1:36" ht="30" customHeight="1" x14ac:dyDescent="0.2">
      <c r="A792" s="358"/>
      <c r="B792" s="361"/>
      <c r="C792" s="359"/>
      <c r="D792" s="360"/>
      <c r="E792" s="354"/>
      <c r="F792" s="355"/>
      <c r="G792" s="364"/>
      <c r="H792" s="377"/>
      <c r="I792" s="345"/>
      <c r="J792" s="345"/>
      <c r="K792" s="379"/>
      <c r="L792" s="353"/>
      <c r="M792" s="340"/>
      <c r="N792" s="51" t="s">
        <v>45</v>
      </c>
      <c r="O792" s="52">
        <v>0</v>
      </c>
      <c r="P792" s="52">
        <v>0.5</v>
      </c>
      <c r="Q792" s="52">
        <v>0.5</v>
      </c>
      <c r="R792" s="52">
        <v>1</v>
      </c>
      <c r="S792" s="53">
        <f>SUM(O792:O792)*M791</f>
        <v>0</v>
      </c>
      <c r="T792" s="53">
        <f>SUM(P792:P792)*M791</f>
        <v>0.25</v>
      </c>
      <c r="U792" s="53">
        <f t="shared" si="532"/>
        <v>0.25</v>
      </c>
      <c r="V792" s="53">
        <f>SUM(R792:R792)*M791</f>
        <v>0.5</v>
      </c>
      <c r="W792" s="53">
        <f t="shared" si="554"/>
        <v>0.5</v>
      </c>
      <c r="X792" s="341"/>
      <c r="Y792" s="341"/>
      <c r="Z792" s="341"/>
      <c r="AA792" s="341"/>
      <c r="AB792" s="341"/>
      <c r="AC792" s="343"/>
      <c r="AD792" s="368"/>
      <c r="AE792" s="71"/>
      <c r="AF792" s="338"/>
      <c r="AG792" s="338"/>
      <c r="AH792" s="339"/>
      <c r="AI792" s="351"/>
      <c r="AJ792" s="364"/>
    </row>
    <row r="793" spans="1:36" ht="30" customHeight="1" x14ac:dyDescent="0.2">
      <c r="A793" s="358"/>
      <c r="B793" s="361"/>
      <c r="C793" s="359"/>
      <c r="D793" s="360"/>
      <c r="E793" s="354"/>
      <c r="F793" s="355"/>
      <c r="G793" s="364" t="s">
        <v>970</v>
      </c>
      <c r="H793" s="377">
        <v>123</v>
      </c>
      <c r="I793" s="345" t="s">
        <v>971</v>
      </c>
      <c r="J793" s="345" t="s">
        <v>972</v>
      </c>
      <c r="K793" s="378">
        <f>+AA793</f>
        <v>1</v>
      </c>
      <c r="L793" s="353" t="s">
        <v>973</v>
      </c>
      <c r="M793" s="340">
        <v>0.5</v>
      </c>
      <c r="N793" s="48" t="s">
        <v>41</v>
      </c>
      <c r="O793" s="49">
        <v>0.25</v>
      </c>
      <c r="P793" s="49">
        <v>0.5</v>
      </c>
      <c r="Q793" s="49">
        <v>0.75</v>
      </c>
      <c r="R793" s="49">
        <v>1</v>
      </c>
      <c r="S793" s="50">
        <f>SUM(O793:O793)*M793</f>
        <v>0.125</v>
      </c>
      <c r="T793" s="50">
        <f>SUM(P793:P793)*M793</f>
        <v>0.25</v>
      </c>
      <c r="U793" s="50">
        <f t="shared" si="530"/>
        <v>0.375</v>
      </c>
      <c r="V793" s="50">
        <f>SUM(R793:R793)*M793</f>
        <v>0.5</v>
      </c>
      <c r="W793" s="50">
        <f t="shared" si="554"/>
        <v>0.5</v>
      </c>
      <c r="X793" s="341">
        <f>+S794+S796</f>
        <v>0.25</v>
      </c>
      <c r="Y793" s="341">
        <f t="shared" ref="Y793:AA793" si="570">+T794+T796</f>
        <v>0.5</v>
      </c>
      <c r="Z793" s="341">
        <f>+U794+U796</f>
        <v>0.75</v>
      </c>
      <c r="AA793" s="341">
        <f t="shared" si="570"/>
        <v>1</v>
      </c>
      <c r="AB793" s="341">
        <f>MAX(X793:AA796)</f>
        <v>1</v>
      </c>
      <c r="AC793" s="343"/>
      <c r="AD793" s="368"/>
      <c r="AE793" s="71" t="str">
        <f t="shared" ref="AE793" si="571">+IF(Q794&gt;Q793,"SUPERADA",IF(Q794=Q793,"EQUILIBRADA",IF(Q794&lt;Q793,"PARA MEJORAR")))</f>
        <v>EQUILIBRADA</v>
      </c>
      <c r="AF793" s="338" t="str">
        <f>IF(COUNTIF(AE793:AE796,"PARA MEJORAR")&gt;=1,"PARA MEJORAR","BIEN")</f>
        <v>BIEN</v>
      </c>
      <c r="AG793" s="338"/>
      <c r="AH793" s="339"/>
      <c r="AI793" s="351"/>
      <c r="AJ793" s="364"/>
    </row>
    <row r="794" spans="1:36" ht="30" customHeight="1" x14ac:dyDescent="0.2">
      <c r="A794" s="358"/>
      <c r="B794" s="361"/>
      <c r="C794" s="359"/>
      <c r="D794" s="360"/>
      <c r="E794" s="354"/>
      <c r="F794" s="355"/>
      <c r="G794" s="364"/>
      <c r="H794" s="377"/>
      <c r="I794" s="345"/>
      <c r="J794" s="345"/>
      <c r="K794" s="379"/>
      <c r="L794" s="353"/>
      <c r="M794" s="340"/>
      <c r="N794" s="51" t="s">
        <v>45</v>
      </c>
      <c r="O794" s="52">
        <v>0.25</v>
      </c>
      <c r="P794" s="52">
        <v>0.5</v>
      </c>
      <c r="Q794" s="52">
        <v>0.75</v>
      </c>
      <c r="R794" s="52">
        <v>1</v>
      </c>
      <c r="S794" s="53">
        <f>SUM(O794:O794)*M793</f>
        <v>0.125</v>
      </c>
      <c r="T794" s="53">
        <f>SUM(P794:P794)*M793</f>
        <v>0.25</v>
      </c>
      <c r="U794" s="53">
        <f t="shared" si="532"/>
        <v>0.375</v>
      </c>
      <c r="V794" s="53">
        <f>SUM(R794:R794)*M793</f>
        <v>0.5</v>
      </c>
      <c r="W794" s="53">
        <f t="shared" si="554"/>
        <v>0.5</v>
      </c>
      <c r="X794" s="341"/>
      <c r="Y794" s="341"/>
      <c r="Z794" s="341"/>
      <c r="AA794" s="341"/>
      <c r="AB794" s="341"/>
      <c r="AC794" s="343"/>
      <c r="AD794" s="368"/>
      <c r="AE794" s="71"/>
      <c r="AF794" s="338"/>
      <c r="AG794" s="338"/>
      <c r="AH794" s="339"/>
      <c r="AI794" s="351"/>
      <c r="AJ794" s="364"/>
    </row>
    <row r="795" spans="1:36" ht="30" customHeight="1" x14ac:dyDescent="0.2">
      <c r="A795" s="358"/>
      <c r="B795" s="361"/>
      <c r="C795" s="359"/>
      <c r="D795" s="360"/>
      <c r="E795" s="354"/>
      <c r="F795" s="355"/>
      <c r="G795" s="364"/>
      <c r="H795" s="377"/>
      <c r="I795" s="345"/>
      <c r="J795" s="345"/>
      <c r="K795" s="379"/>
      <c r="L795" s="353" t="s">
        <v>974</v>
      </c>
      <c r="M795" s="340">
        <v>0.5</v>
      </c>
      <c r="N795" s="48" t="s">
        <v>41</v>
      </c>
      <c r="O795" s="49">
        <v>0.25</v>
      </c>
      <c r="P795" s="49">
        <v>0.5</v>
      </c>
      <c r="Q795" s="49">
        <v>0.75</v>
      </c>
      <c r="R795" s="49">
        <v>1</v>
      </c>
      <c r="S795" s="50">
        <f>SUM(O795:O795)*M795</f>
        <v>0.125</v>
      </c>
      <c r="T795" s="50">
        <f>SUM(P795:P795)*M795</f>
        <v>0.25</v>
      </c>
      <c r="U795" s="50">
        <f t="shared" si="530"/>
        <v>0.375</v>
      </c>
      <c r="V795" s="50">
        <f>SUM(R795:R795)*M795</f>
        <v>0.5</v>
      </c>
      <c r="W795" s="50">
        <f t="shared" si="554"/>
        <v>0.5</v>
      </c>
      <c r="X795" s="341"/>
      <c r="Y795" s="341"/>
      <c r="Z795" s="341"/>
      <c r="AA795" s="341"/>
      <c r="AB795" s="341"/>
      <c r="AC795" s="343"/>
      <c r="AD795" s="368"/>
      <c r="AE795" s="71" t="str">
        <f t="shared" ref="AE795" si="572">+IF(Q796&gt;Q795,"SUPERADA",IF(Q796=Q795,"EQUILIBRADA",IF(Q796&lt;Q795,"PARA MEJORAR")))</f>
        <v>EQUILIBRADA</v>
      </c>
      <c r="AF795" s="338"/>
      <c r="AG795" s="338"/>
      <c r="AH795" s="339"/>
      <c r="AI795" s="351"/>
      <c r="AJ795" s="364"/>
    </row>
    <row r="796" spans="1:36" ht="30" customHeight="1" x14ac:dyDescent="0.2">
      <c r="A796" s="358"/>
      <c r="B796" s="361"/>
      <c r="C796" s="359"/>
      <c r="D796" s="360"/>
      <c r="E796" s="354"/>
      <c r="F796" s="355"/>
      <c r="G796" s="364"/>
      <c r="H796" s="377"/>
      <c r="I796" s="345"/>
      <c r="J796" s="345"/>
      <c r="K796" s="379"/>
      <c r="L796" s="353"/>
      <c r="M796" s="340"/>
      <c r="N796" s="51" t="s">
        <v>45</v>
      </c>
      <c r="O796" s="52">
        <v>0.25</v>
      </c>
      <c r="P796" s="52">
        <v>0.5</v>
      </c>
      <c r="Q796" s="52">
        <v>0.75</v>
      </c>
      <c r="R796" s="52">
        <v>1</v>
      </c>
      <c r="S796" s="53">
        <f>SUM(O796:O796)*M795</f>
        <v>0.125</v>
      </c>
      <c r="T796" s="53">
        <f>SUM(P796:P796)*M795</f>
        <v>0.25</v>
      </c>
      <c r="U796" s="53">
        <f t="shared" si="532"/>
        <v>0.375</v>
      </c>
      <c r="V796" s="53">
        <f>SUM(R796:R796)*M795</f>
        <v>0.5</v>
      </c>
      <c r="W796" s="53">
        <f t="shared" si="554"/>
        <v>0.5</v>
      </c>
      <c r="X796" s="341"/>
      <c r="Y796" s="341"/>
      <c r="Z796" s="341"/>
      <c r="AA796" s="341"/>
      <c r="AB796" s="341"/>
      <c r="AC796" s="343"/>
      <c r="AD796" s="368"/>
      <c r="AE796" s="71"/>
      <c r="AF796" s="338"/>
      <c r="AG796" s="338"/>
      <c r="AH796" s="339"/>
      <c r="AI796" s="351"/>
      <c r="AJ796" s="364"/>
    </row>
    <row r="797" spans="1:36" ht="30" customHeight="1" x14ac:dyDescent="0.2">
      <c r="A797" s="358"/>
      <c r="B797" s="361"/>
      <c r="C797" s="380">
        <v>59</v>
      </c>
      <c r="D797" s="360" t="s">
        <v>975</v>
      </c>
      <c r="E797" s="354">
        <v>61</v>
      </c>
      <c r="F797" s="355" t="s">
        <v>976</v>
      </c>
      <c r="G797" s="345" t="s">
        <v>977</v>
      </c>
      <c r="H797" s="350">
        <v>124</v>
      </c>
      <c r="I797" s="345" t="s">
        <v>978</v>
      </c>
      <c r="J797" s="345" t="s">
        <v>957</v>
      </c>
      <c r="K797" s="347">
        <f>+AA797</f>
        <v>1</v>
      </c>
      <c r="L797" s="353" t="s">
        <v>979</v>
      </c>
      <c r="M797" s="340">
        <v>0.33</v>
      </c>
      <c r="N797" s="48" t="s">
        <v>41</v>
      </c>
      <c r="O797" s="49">
        <v>0</v>
      </c>
      <c r="P797" s="49">
        <v>0.5</v>
      </c>
      <c r="Q797" s="49">
        <v>0.5</v>
      </c>
      <c r="R797" s="49">
        <v>1</v>
      </c>
      <c r="S797" s="50">
        <f>SUM(O797:O797)*M797</f>
        <v>0</v>
      </c>
      <c r="T797" s="50">
        <f>SUM(P797:P797)*M797</f>
        <v>0.16500000000000001</v>
      </c>
      <c r="U797" s="50">
        <f t="shared" si="530"/>
        <v>0.16500000000000001</v>
      </c>
      <c r="V797" s="50">
        <f>SUM(R797:R797)*M797</f>
        <v>0.33</v>
      </c>
      <c r="W797" s="50">
        <f t="shared" si="554"/>
        <v>0.33</v>
      </c>
      <c r="X797" s="341">
        <f>+S800+S798+S802</f>
        <v>0.16750000000000001</v>
      </c>
      <c r="Y797" s="341">
        <f t="shared" ref="Y797:AA797" si="573">+T800+T798+T802</f>
        <v>0.5</v>
      </c>
      <c r="Z797" s="341">
        <f>+U800+U798+U802</f>
        <v>0.66749999999999998</v>
      </c>
      <c r="AA797" s="341">
        <f t="shared" si="573"/>
        <v>1</v>
      </c>
      <c r="AB797" s="341">
        <f>MAX(X797:AA802)</f>
        <v>1</v>
      </c>
      <c r="AC797" s="343"/>
      <c r="AD797" s="368"/>
      <c r="AE797" s="71" t="str">
        <f t="shared" ref="AE797" si="574">+IF(Q798&gt;Q797,"SUPERADA",IF(Q798=Q797,"EQUILIBRADA",IF(Q798&lt;Q797,"PARA MEJORAR")))</f>
        <v>EQUILIBRADA</v>
      </c>
      <c r="AF797" s="338" t="str">
        <f>IF(COUNTIF(AE797:AE802,"PARA MEJORAR")&gt;=1,"PARA MEJORAR","BIEN")</f>
        <v>BIEN</v>
      </c>
      <c r="AG797" s="338" t="str">
        <f>IF(COUNTIF(AF797:AF802,"PARA MEJORAR")&gt;=1,"PARA MEJORAR","BIEN")</f>
        <v>BIEN</v>
      </c>
      <c r="AH797" s="339"/>
      <c r="AI797" s="351"/>
      <c r="AJ797" s="345"/>
    </row>
    <row r="798" spans="1:36" ht="30" customHeight="1" x14ac:dyDescent="0.2">
      <c r="A798" s="358"/>
      <c r="B798" s="361"/>
      <c r="C798" s="380"/>
      <c r="D798" s="360"/>
      <c r="E798" s="354"/>
      <c r="F798" s="355"/>
      <c r="G798" s="345"/>
      <c r="H798" s="350"/>
      <c r="I798" s="345"/>
      <c r="J798" s="345"/>
      <c r="K798" s="348"/>
      <c r="L798" s="353"/>
      <c r="M798" s="340"/>
      <c r="N798" s="51" t="s">
        <v>45</v>
      </c>
      <c r="O798" s="52">
        <v>0</v>
      </c>
      <c r="P798" s="52">
        <v>0.5</v>
      </c>
      <c r="Q798" s="52">
        <v>0.5</v>
      </c>
      <c r="R798" s="52">
        <v>1</v>
      </c>
      <c r="S798" s="53">
        <f>SUM(O798:O798)*M797</f>
        <v>0</v>
      </c>
      <c r="T798" s="53">
        <f>SUM(P798:P798)*M797</f>
        <v>0.16500000000000001</v>
      </c>
      <c r="U798" s="53">
        <f t="shared" si="532"/>
        <v>0.16500000000000001</v>
      </c>
      <c r="V798" s="53">
        <f>SUM(R798:R798)*M797</f>
        <v>0.33</v>
      </c>
      <c r="W798" s="53">
        <f t="shared" si="554"/>
        <v>0.33</v>
      </c>
      <c r="X798" s="341"/>
      <c r="Y798" s="341"/>
      <c r="Z798" s="341"/>
      <c r="AA798" s="341"/>
      <c r="AB798" s="341"/>
      <c r="AC798" s="343"/>
      <c r="AD798" s="368"/>
      <c r="AE798" s="71"/>
      <c r="AF798" s="338"/>
      <c r="AG798" s="338"/>
      <c r="AH798" s="339"/>
      <c r="AI798" s="351"/>
      <c r="AJ798" s="345"/>
    </row>
    <row r="799" spans="1:36" ht="30" customHeight="1" x14ac:dyDescent="0.2">
      <c r="A799" s="358"/>
      <c r="B799" s="361"/>
      <c r="C799" s="380"/>
      <c r="D799" s="360"/>
      <c r="E799" s="354"/>
      <c r="F799" s="355"/>
      <c r="G799" s="345"/>
      <c r="H799" s="350"/>
      <c r="I799" s="345"/>
      <c r="J799" s="345"/>
      <c r="K799" s="348"/>
      <c r="L799" s="353" t="s">
        <v>980</v>
      </c>
      <c r="M799" s="340">
        <v>0.33</v>
      </c>
      <c r="N799" s="48" t="s">
        <v>41</v>
      </c>
      <c r="O799" s="49">
        <v>0.25</v>
      </c>
      <c r="P799" s="49">
        <v>0.5</v>
      </c>
      <c r="Q799" s="49">
        <v>0.75</v>
      </c>
      <c r="R799" s="49">
        <v>1</v>
      </c>
      <c r="S799" s="50">
        <f>SUM(O799:O799)*M799</f>
        <v>8.2500000000000004E-2</v>
      </c>
      <c r="T799" s="50">
        <f>SUM(P799:P799)*M799</f>
        <v>0.16500000000000001</v>
      </c>
      <c r="U799" s="50">
        <f t="shared" si="530"/>
        <v>0.2475</v>
      </c>
      <c r="V799" s="50">
        <f>SUM(R799:R799)*M799</f>
        <v>0.33</v>
      </c>
      <c r="W799" s="50">
        <f t="shared" si="554"/>
        <v>0.33</v>
      </c>
      <c r="X799" s="341"/>
      <c r="Y799" s="341"/>
      <c r="Z799" s="341"/>
      <c r="AA799" s="341"/>
      <c r="AB799" s="341"/>
      <c r="AC799" s="343"/>
      <c r="AD799" s="368"/>
      <c r="AE799" s="71" t="str">
        <f t="shared" ref="AE799" si="575">+IF(Q800&gt;Q799,"SUPERADA",IF(Q800=Q799,"EQUILIBRADA",IF(Q800&lt;Q799,"PARA MEJORAR")))</f>
        <v>EQUILIBRADA</v>
      </c>
      <c r="AF799" s="338"/>
      <c r="AG799" s="338"/>
      <c r="AH799" s="339"/>
      <c r="AI799" s="351"/>
      <c r="AJ799" s="345"/>
    </row>
    <row r="800" spans="1:36" ht="30" customHeight="1" x14ac:dyDescent="0.2">
      <c r="A800" s="358"/>
      <c r="B800" s="361"/>
      <c r="C800" s="380"/>
      <c r="D800" s="360"/>
      <c r="E800" s="354"/>
      <c r="F800" s="355"/>
      <c r="G800" s="345"/>
      <c r="H800" s="350"/>
      <c r="I800" s="345"/>
      <c r="J800" s="345"/>
      <c r="K800" s="348"/>
      <c r="L800" s="353"/>
      <c r="M800" s="340"/>
      <c r="N800" s="51" t="s">
        <v>45</v>
      </c>
      <c r="O800" s="52">
        <v>0.25</v>
      </c>
      <c r="P800" s="52">
        <v>0.5</v>
      </c>
      <c r="Q800" s="52">
        <v>0.75</v>
      </c>
      <c r="R800" s="52">
        <v>1</v>
      </c>
      <c r="S800" s="53">
        <f>SUM(O800:O800)*M799</f>
        <v>8.2500000000000004E-2</v>
      </c>
      <c r="T800" s="53">
        <f>SUM(P800:P800)*M799</f>
        <v>0.16500000000000001</v>
      </c>
      <c r="U800" s="53">
        <f t="shared" si="532"/>
        <v>0.2475</v>
      </c>
      <c r="V800" s="53">
        <f>SUM(R800:R800)*M799</f>
        <v>0.33</v>
      </c>
      <c r="W800" s="53">
        <f t="shared" si="554"/>
        <v>0.33</v>
      </c>
      <c r="X800" s="341"/>
      <c r="Y800" s="341"/>
      <c r="Z800" s="341"/>
      <c r="AA800" s="341"/>
      <c r="AB800" s="341"/>
      <c r="AC800" s="343"/>
      <c r="AD800" s="368"/>
      <c r="AE800" s="71"/>
      <c r="AF800" s="338"/>
      <c r="AG800" s="338"/>
      <c r="AH800" s="339"/>
      <c r="AI800" s="351"/>
      <c r="AJ800" s="345"/>
    </row>
    <row r="801" spans="1:36" ht="30" customHeight="1" x14ac:dyDescent="0.2">
      <c r="A801" s="358"/>
      <c r="B801" s="361"/>
      <c r="C801" s="380"/>
      <c r="D801" s="360"/>
      <c r="E801" s="354"/>
      <c r="F801" s="355"/>
      <c r="G801" s="345"/>
      <c r="H801" s="350"/>
      <c r="I801" s="345"/>
      <c r="J801" s="345"/>
      <c r="K801" s="348"/>
      <c r="L801" s="353" t="s">
        <v>981</v>
      </c>
      <c r="M801" s="340">
        <v>0.34</v>
      </c>
      <c r="N801" s="48" t="s">
        <v>41</v>
      </c>
      <c r="O801" s="49">
        <v>0.25</v>
      </c>
      <c r="P801" s="49">
        <v>0.5</v>
      </c>
      <c r="Q801" s="49">
        <v>0.75</v>
      </c>
      <c r="R801" s="49">
        <v>1</v>
      </c>
      <c r="S801" s="50">
        <f>SUM(O801:O801)*M801</f>
        <v>8.5000000000000006E-2</v>
      </c>
      <c r="T801" s="50">
        <f>SUM(P801:P801)*M801</f>
        <v>0.17</v>
      </c>
      <c r="U801" s="50">
        <f t="shared" si="530"/>
        <v>0.255</v>
      </c>
      <c r="V801" s="50">
        <f>SUM(R801:R801)*M801</f>
        <v>0.34</v>
      </c>
      <c r="W801" s="50">
        <f t="shared" si="554"/>
        <v>0.34</v>
      </c>
      <c r="X801" s="341"/>
      <c r="Y801" s="341"/>
      <c r="Z801" s="341"/>
      <c r="AA801" s="341"/>
      <c r="AB801" s="341"/>
      <c r="AC801" s="343"/>
      <c r="AD801" s="368"/>
      <c r="AE801" s="71" t="str">
        <f t="shared" ref="AE801" si="576">+IF(Q802&gt;Q801,"SUPERADA",IF(Q802=Q801,"EQUILIBRADA",IF(Q802&lt;Q801,"PARA MEJORAR")))</f>
        <v>EQUILIBRADA</v>
      </c>
      <c r="AF801" s="338"/>
      <c r="AG801" s="338"/>
      <c r="AH801" s="339"/>
      <c r="AI801" s="351"/>
      <c r="AJ801" s="345"/>
    </row>
    <row r="802" spans="1:36" ht="30" customHeight="1" x14ac:dyDescent="0.2">
      <c r="A802" s="358"/>
      <c r="B802" s="361"/>
      <c r="C802" s="380"/>
      <c r="D802" s="360"/>
      <c r="E802" s="354"/>
      <c r="F802" s="355"/>
      <c r="G802" s="345"/>
      <c r="H802" s="350"/>
      <c r="I802" s="345"/>
      <c r="J802" s="345"/>
      <c r="K802" s="348"/>
      <c r="L802" s="353"/>
      <c r="M802" s="340"/>
      <c r="N802" s="51" t="s">
        <v>45</v>
      </c>
      <c r="O802" s="52">
        <v>0.25</v>
      </c>
      <c r="P802" s="52">
        <v>0.5</v>
      </c>
      <c r="Q802" s="52">
        <v>0.75</v>
      </c>
      <c r="R802" s="52">
        <v>1</v>
      </c>
      <c r="S802" s="53">
        <f>SUM(O802:O802)*M801</f>
        <v>8.5000000000000006E-2</v>
      </c>
      <c r="T802" s="53">
        <f>SUM(P802:P802)*M801</f>
        <v>0.17</v>
      </c>
      <c r="U802" s="53">
        <f t="shared" si="532"/>
        <v>0.255</v>
      </c>
      <c r="V802" s="53">
        <f>SUM(R802:R802)*M801</f>
        <v>0.34</v>
      </c>
      <c r="W802" s="53">
        <f t="shared" si="554"/>
        <v>0.34</v>
      </c>
      <c r="X802" s="341"/>
      <c r="Y802" s="341"/>
      <c r="Z802" s="341"/>
      <c r="AA802" s="341"/>
      <c r="AB802" s="341"/>
      <c r="AC802" s="343"/>
      <c r="AD802" s="368"/>
      <c r="AE802" s="71"/>
      <c r="AF802" s="338"/>
      <c r="AG802" s="338"/>
      <c r="AH802" s="339"/>
      <c r="AI802" s="351"/>
      <c r="AJ802" s="345"/>
    </row>
    <row r="803" spans="1:36" ht="30" customHeight="1" x14ac:dyDescent="0.2">
      <c r="A803" s="358"/>
      <c r="B803" s="361"/>
      <c r="C803" s="371">
        <v>60</v>
      </c>
      <c r="D803" s="372" t="s">
        <v>982</v>
      </c>
      <c r="E803" s="354">
        <v>62</v>
      </c>
      <c r="F803" s="355" t="s">
        <v>983</v>
      </c>
      <c r="G803" s="381" t="s">
        <v>984</v>
      </c>
      <c r="H803" s="382">
        <v>125</v>
      </c>
      <c r="I803" s="381" t="s">
        <v>985</v>
      </c>
      <c r="J803" s="345" t="s">
        <v>986</v>
      </c>
      <c r="K803" s="378">
        <f>+AA803</f>
        <v>0.95679999999999998</v>
      </c>
      <c r="L803" s="353" t="s">
        <v>987</v>
      </c>
      <c r="M803" s="342">
        <v>1</v>
      </c>
      <c r="N803" s="48" t="s">
        <v>41</v>
      </c>
      <c r="O803" s="49">
        <v>0.28000000000000003</v>
      </c>
      <c r="P803" s="49">
        <v>0.44</v>
      </c>
      <c r="Q803" s="49">
        <v>0.74</v>
      </c>
      <c r="R803" s="49">
        <v>1</v>
      </c>
      <c r="S803" s="50">
        <f>SUM(O803:O803)*M803</f>
        <v>0.28000000000000003</v>
      </c>
      <c r="T803" s="50">
        <f>SUM(P803:P803)*M803</f>
        <v>0.44</v>
      </c>
      <c r="U803" s="50">
        <f t="shared" si="530"/>
        <v>0.74</v>
      </c>
      <c r="V803" s="50">
        <f>SUM(R803:R803)*M803</f>
        <v>1</v>
      </c>
      <c r="W803" s="50">
        <f t="shared" si="554"/>
        <v>1</v>
      </c>
      <c r="X803" s="341">
        <f>+S804</f>
        <v>0.27260000000000001</v>
      </c>
      <c r="Y803" s="341">
        <f t="shared" ref="Y803:AA803" si="577">+T804</f>
        <v>0.44</v>
      </c>
      <c r="Z803" s="341">
        <f>+U804</f>
        <v>0.75870000000000004</v>
      </c>
      <c r="AA803" s="341">
        <f t="shared" si="577"/>
        <v>0.95679999999999998</v>
      </c>
      <c r="AB803" s="341">
        <f>MAX(X803:AA804)</f>
        <v>0.95679999999999998</v>
      </c>
      <c r="AC803" s="343"/>
      <c r="AD803" s="368" t="s">
        <v>988</v>
      </c>
      <c r="AE803" s="71" t="str">
        <f t="shared" ref="AE803" si="578">+IF(Q804&gt;Q803,"SUPERADA",IF(Q804=Q803,"EQUILIBRADA",IF(Q804&lt;Q803,"PARA MEJORAR")))</f>
        <v>SUPERADA</v>
      </c>
      <c r="AF803" s="338" t="str">
        <f>IF(COUNTIF(AE803:AE804,"PARA MEJORAR")&gt;=1,"PARA MEJORAR","BIEN")</f>
        <v>BIEN</v>
      </c>
      <c r="AG803" s="338" t="str">
        <f>IF(COUNTIF(AF803:AF808,"PARA MEJORAR")&gt;=1,"PARA MEJORAR","BIEN")</f>
        <v>BIEN</v>
      </c>
      <c r="AH803" s="339"/>
      <c r="AI803" s="351"/>
      <c r="AJ803" s="381"/>
    </row>
    <row r="804" spans="1:36" ht="30" customHeight="1" x14ac:dyDescent="0.2">
      <c r="A804" s="358"/>
      <c r="B804" s="361"/>
      <c r="C804" s="371"/>
      <c r="D804" s="372"/>
      <c r="E804" s="354"/>
      <c r="F804" s="355"/>
      <c r="G804" s="381"/>
      <c r="H804" s="382"/>
      <c r="I804" s="381"/>
      <c r="J804" s="345"/>
      <c r="K804" s="379"/>
      <c r="L804" s="353"/>
      <c r="M804" s="342"/>
      <c r="N804" s="51" t="s">
        <v>45</v>
      </c>
      <c r="O804" s="52">
        <v>0.27260000000000001</v>
      </c>
      <c r="P804" s="52">
        <v>0.44</v>
      </c>
      <c r="Q804" s="52">
        <v>0.75870000000000004</v>
      </c>
      <c r="R804" s="52">
        <v>0.95679999999999998</v>
      </c>
      <c r="S804" s="53">
        <f>SUM(O804:O804)*M803</f>
        <v>0.27260000000000001</v>
      </c>
      <c r="T804" s="53">
        <f>SUM(P804:P804)*M803</f>
        <v>0.44</v>
      </c>
      <c r="U804" s="53">
        <f t="shared" si="532"/>
        <v>0.75870000000000004</v>
      </c>
      <c r="V804" s="53">
        <f>SUM(R804:R804)*M803</f>
        <v>0.95679999999999998</v>
      </c>
      <c r="W804" s="53">
        <f t="shared" si="554"/>
        <v>0.95679999999999998</v>
      </c>
      <c r="X804" s="341"/>
      <c r="Y804" s="341"/>
      <c r="Z804" s="341"/>
      <c r="AA804" s="341"/>
      <c r="AB804" s="341"/>
      <c r="AC804" s="343"/>
      <c r="AD804" s="368"/>
      <c r="AE804" s="71"/>
      <c r="AF804" s="338"/>
      <c r="AG804" s="338"/>
      <c r="AH804" s="339"/>
      <c r="AI804" s="351"/>
      <c r="AJ804" s="381"/>
    </row>
    <row r="805" spans="1:36" ht="30" customHeight="1" x14ac:dyDescent="0.2">
      <c r="A805" s="358"/>
      <c r="B805" s="361"/>
      <c r="C805" s="371"/>
      <c r="D805" s="372"/>
      <c r="E805" s="354"/>
      <c r="F805" s="355"/>
      <c r="G805" s="381" t="s">
        <v>989</v>
      </c>
      <c r="H805" s="382">
        <v>126</v>
      </c>
      <c r="I805" s="381" t="s">
        <v>990</v>
      </c>
      <c r="J805" s="345" t="s">
        <v>991</v>
      </c>
      <c r="K805" s="378">
        <f>+AA805</f>
        <v>1</v>
      </c>
      <c r="L805" s="353" t="s">
        <v>992</v>
      </c>
      <c r="M805" s="342">
        <v>0.5</v>
      </c>
      <c r="N805" s="48" t="s">
        <v>41</v>
      </c>
      <c r="O805" s="49">
        <v>0.25</v>
      </c>
      <c r="P805" s="49">
        <v>0.5</v>
      </c>
      <c r="Q805" s="49">
        <v>0.75</v>
      </c>
      <c r="R805" s="49">
        <v>1</v>
      </c>
      <c r="S805" s="50">
        <f>SUM(O805:O805)*M805</f>
        <v>0.125</v>
      </c>
      <c r="T805" s="50">
        <f>SUM(P805:P805)*M805</f>
        <v>0.25</v>
      </c>
      <c r="U805" s="50">
        <f t="shared" si="530"/>
        <v>0.375</v>
      </c>
      <c r="V805" s="50">
        <f>SUM(R805:R805)*M805</f>
        <v>0.5</v>
      </c>
      <c r="W805" s="50">
        <f t="shared" si="554"/>
        <v>0.5</v>
      </c>
      <c r="X805" s="341">
        <f>+S806+S808</f>
        <v>0.25</v>
      </c>
      <c r="Y805" s="341">
        <f t="shared" ref="Y805:AA805" si="579">+T806+T808</f>
        <v>0.5</v>
      </c>
      <c r="Z805" s="341">
        <f>+U806+U808</f>
        <v>0.75</v>
      </c>
      <c r="AA805" s="341">
        <f t="shared" si="579"/>
        <v>1</v>
      </c>
      <c r="AB805" s="341">
        <f>MAX(X805:AA808)</f>
        <v>1</v>
      </c>
      <c r="AC805" s="343"/>
      <c r="AD805" s="368"/>
      <c r="AE805" s="71" t="str">
        <f t="shared" ref="AE805" si="580">+IF(Q806&gt;Q805,"SUPERADA",IF(Q806=Q805,"EQUILIBRADA",IF(Q806&lt;Q805,"PARA MEJORAR")))</f>
        <v>EQUILIBRADA</v>
      </c>
      <c r="AF805" s="338" t="str">
        <f>IF(COUNTIF(AE805:AE808,"PARA MEJORAR")&gt;=1,"PARA MEJORAR","BIEN")</f>
        <v>BIEN</v>
      </c>
      <c r="AG805" s="338"/>
      <c r="AH805" s="339"/>
      <c r="AI805" s="351"/>
      <c r="AJ805" s="381"/>
    </row>
    <row r="806" spans="1:36" ht="30" customHeight="1" x14ac:dyDescent="0.2">
      <c r="A806" s="358"/>
      <c r="B806" s="361"/>
      <c r="C806" s="371"/>
      <c r="D806" s="372"/>
      <c r="E806" s="354"/>
      <c r="F806" s="355"/>
      <c r="G806" s="381"/>
      <c r="H806" s="382"/>
      <c r="I806" s="381"/>
      <c r="J806" s="345"/>
      <c r="K806" s="379"/>
      <c r="L806" s="353"/>
      <c r="M806" s="342"/>
      <c r="N806" s="51" t="s">
        <v>45</v>
      </c>
      <c r="O806" s="52">
        <v>0.25</v>
      </c>
      <c r="P806" s="52">
        <v>0.5</v>
      </c>
      <c r="Q806" s="52">
        <v>0.75</v>
      </c>
      <c r="R806" s="52">
        <v>1</v>
      </c>
      <c r="S806" s="53">
        <f>SUM(O806:O806)*M805</f>
        <v>0.125</v>
      </c>
      <c r="T806" s="53">
        <f>SUM(P806:P806)*M805</f>
        <v>0.25</v>
      </c>
      <c r="U806" s="53">
        <f t="shared" si="532"/>
        <v>0.375</v>
      </c>
      <c r="V806" s="53">
        <f>SUM(R806:R806)*M805</f>
        <v>0.5</v>
      </c>
      <c r="W806" s="53">
        <f t="shared" si="554"/>
        <v>0.5</v>
      </c>
      <c r="X806" s="341"/>
      <c r="Y806" s="341"/>
      <c r="Z806" s="341"/>
      <c r="AA806" s="341"/>
      <c r="AB806" s="341"/>
      <c r="AC806" s="343"/>
      <c r="AD806" s="368"/>
      <c r="AE806" s="71"/>
      <c r="AF806" s="338"/>
      <c r="AG806" s="338"/>
      <c r="AH806" s="339"/>
      <c r="AI806" s="351"/>
      <c r="AJ806" s="381"/>
    </row>
    <row r="807" spans="1:36" ht="30" customHeight="1" x14ac:dyDescent="0.2">
      <c r="A807" s="358"/>
      <c r="B807" s="361"/>
      <c r="C807" s="371"/>
      <c r="D807" s="372"/>
      <c r="E807" s="354"/>
      <c r="F807" s="355"/>
      <c r="G807" s="381"/>
      <c r="H807" s="382"/>
      <c r="I807" s="381"/>
      <c r="J807" s="345"/>
      <c r="K807" s="379"/>
      <c r="L807" s="353" t="s">
        <v>993</v>
      </c>
      <c r="M807" s="342">
        <v>0.5</v>
      </c>
      <c r="N807" s="48" t="s">
        <v>41</v>
      </c>
      <c r="O807" s="49">
        <v>0.25</v>
      </c>
      <c r="P807" s="49">
        <v>0.5</v>
      </c>
      <c r="Q807" s="49">
        <v>0.75</v>
      </c>
      <c r="R807" s="49">
        <v>1</v>
      </c>
      <c r="S807" s="50">
        <f>SUM(O807:O807)*M807</f>
        <v>0.125</v>
      </c>
      <c r="T807" s="50">
        <f>SUM(P807:P807)*M807</f>
        <v>0.25</v>
      </c>
      <c r="U807" s="50">
        <f t="shared" ref="U807:U811" si="581">SUM(Q807:Q807)*M807</f>
        <v>0.375</v>
      </c>
      <c r="V807" s="50">
        <f>SUM(R807:R807)*M807</f>
        <v>0.5</v>
      </c>
      <c r="W807" s="50">
        <f t="shared" si="554"/>
        <v>0.5</v>
      </c>
      <c r="X807" s="341"/>
      <c r="Y807" s="341"/>
      <c r="Z807" s="341"/>
      <c r="AA807" s="341"/>
      <c r="AB807" s="341"/>
      <c r="AC807" s="343"/>
      <c r="AD807" s="368"/>
      <c r="AE807" s="71" t="str">
        <f t="shared" ref="AE807" si="582">+IF(Q808&gt;Q807,"SUPERADA",IF(Q808=Q807,"EQUILIBRADA",IF(Q808&lt;Q807,"PARA MEJORAR")))</f>
        <v>EQUILIBRADA</v>
      </c>
      <c r="AF807" s="338"/>
      <c r="AG807" s="338"/>
      <c r="AH807" s="339"/>
      <c r="AI807" s="351"/>
      <c r="AJ807" s="381"/>
    </row>
    <row r="808" spans="1:36" ht="30" customHeight="1" x14ac:dyDescent="0.2">
      <c r="A808" s="358"/>
      <c r="B808" s="361"/>
      <c r="C808" s="371"/>
      <c r="D808" s="372"/>
      <c r="E808" s="354"/>
      <c r="F808" s="355"/>
      <c r="G808" s="381"/>
      <c r="H808" s="382"/>
      <c r="I808" s="381"/>
      <c r="J808" s="345"/>
      <c r="K808" s="379"/>
      <c r="L808" s="353"/>
      <c r="M808" s="342"/>
      <c r="N808" s="51" t="s">
        <v>45</v>
      </c>
      <c r="O808" s="52">
        <v>0.25</v>
      </c>
      <c r="P808" s="52">
        <v>0.5</v>
      </c>
      <c r="Q808" s="52">
        <v>0.75</v>
      </c>
      <c r="R808" s="52">
        <v>1</v>
      </c>
      <c r="S808" s="53">
        <f>SUM(O808:O808)*M807</f>
        <v>0.125</v>
      </c>
      <c r="T808" s="53">
        <f>SUM(P808:P808)*M807</f>
        <v>0.25</v>
      </c>
      <c r="U808" s="53">
        <f t="shared" ref="U808:U812" si="583">SUM(Q808:Q808)*M807</f>
        <v>0.375</v>
      </c>
      <c r="V808" s="53">
        <f>SUM(R808:R808)*M807</f>
        <v>0.5</v>
      </c>
      <c r="W808" s="53">
        <f t="shared" si="554"/>
        <v>0.5</v>
      </c>
      <c r="X808" s="341"/>
      <c r="Y808" s="341"/>
      <c r="Z808" s="341"/>
      <c r="AA808" s="341"/>
      <c r="AB808" s="341"/>
      <c r="AC808" s="343"/>
      <c r="AD808" s="368"/>
      <c r="AE808" s="71"/>
      <c r="AF808" s="338"/>
      <c r="AG808" s="338"/>
      <c r="AH808" s="339"/>
      <c r="AI808" s="351"/>
      <c r="AJ808" s="381"/>
    </row>
    <row r="809" spans="1:36" ht="30" customHeight="1" x14ac:dyDescent="0.2">
      <c r="A809" s="358"/>
      <c r="B809" s="361"/>
      <c r="C809" s="373"/>
      <c r="D809" s="374"/>
      <c r="E809" s="354"/>
      <c r="F809" s="375"/>
      <c r="G809" s="376" t="s">
        <v>143</v>
      </c>
      <c r="H809" s="350">
        <v>127</v>
      </c>
      <c r="I809" s="376" t="s">
        <v>144</v>
      </c>
      <c r="J809" s="383" t="s">
        <v>145</v>
      </c>
      <c r="K809" s="384">
        <f>+AA809</f>
        <v>1</v>
      </c>
      <c r="L809" s="386" t="s">
        <v>994</v>
      </c>
      <c r="M809" s="387">
        <v>0.4</v>
      </c>
      <c r="N809" s="48" t="s">
        <v>41</v>
      </c>
      <c r="O809" s="49">
        <v>0.1</v>
      </c>
      <c r="P809" s="49">
        <v>0.5</v>
      </c>
      <c r="Q809" s="49">
        <v>0.7</v>
      </c>
      <c r="R809" s="49">
        <v>1</v>
      </c>
      <c r="S809" s="50">
        <f>SUM(O809:O809)*M809</f>
        <v>4.0000000000000008E-2</v>
      </c>
      <c r="T809" s="50">
        <f>SUM(P809:P809)*M809</f>
        <v>0.2</v>
      </c>
      <c r="U809" s="50">
        <f t="shared" si="581"/>
        <v>0.27999999999999997</v>
      </c>
      <c r="V809" s="50">
        <f>SUM(R809:R809)*M809</f>
        <v>0.4</v>
      </c>
      <c r="W809" s="50">
        <f t="shared" si="554"/>
        <v>0.4</v>
      </c>
      <c r="X809" s="388">
        <f>+S810+S812</f>
        <v>0.13</v>
      </c>
      <c r="Y809" s="388">
        <f t="shared" ref="Y809:AA809" si="584">+T810+T812</f>
        <v>0.13</v>
      </c>
      <c r="Z809" s="388">
        <f>+U810+U812</f>
        <v>0.5329600000000001</v>
      </c>
      <c r="AA809" s="388">
        <f t="shared" si="584"/>
        <v>1</v>
      </c>
      <c r="AB809" s="388">
        <f>MAX(X809:AA812)</f>
        <v>1</v>
      </c>
      <c r="AC809" s="343"/>
      <c r="AD809" s="391" t="s">
        <v>25</v>
      </c>
      <c r="AE809" s="71" t="str">
        <f t="shared" ref="AE809" si="585">+IF(Q810&gt;Q809,"SUPERADA",IF(Q810=Q809,"EQUILIBRADA",IF(Q810&lt;Q809,"PARA MEJORAR")))</f>
        <v>PARA MEJORAR</v>
      </c>
      <c r="AF809" s="389" t="str">
        <f>IF(COUNTIF(AE809:AE812,"PARA MEJORAR")&gt;=1,"PARA MEJORAR","BIEN")</f>
        <v>PARA MEJORAR</v>
      </c>
      <c r="AG809" s="390"/>
      <c r="AH809" s="339"/>
      <c r="AI809" s="351"/>
      <c r="AJ809" s="376"/>
    </row>
    <row r="810" spans="1:36" ht="30" customHeight="1" x14ac:dyDescent="0.2">
      <c r="A810" s="358"/>
      <c r="B810" s="361"/>
      <c r="C810" s="373"/>
      <c r="D810" s="374"/>
      <c r="E810" s="354"/>
      <c r="F810" s="375"/>
      <c r="G810" s="376"/>
      <c r="H810" s="350"/>
      <c r="I810" s="376"/>
      <c r="J810" s="383"/>
      <c r="K810" s="385"/>
      <c r="L810" s="386"/>
      <c r="M810" s="387"/>
      <c r="N810" s="51" t="s">
        <v>45</v>
      </c>
      <c r="O810" s="52">
        <v>0.1</v>
      </c>
      <c r="P810" s="52">
        <v>0.1</v>
      </c>
      <c r="Q810" s="52">
        <v>0.65739999999999998</v>
      </c>
      <c r="R810" s="52">
        <v>1</v>
      </c>
      <c r="S810" s="53">
        <f>SUM(O810:O810)*M809</f>
        <v>4.0000000000000008E-2</v>
      </c>
      <c r="T810" s="53">
        <f>SUM(P810:P810)*M809</f>
        <v>4.0000000000000008E-2</v>
      </c>
      <c r="U810" s="53">
        <f t="shared" si="583"/>
        <v>0.26296000000000003</v>
      </c>
      <c r="V810" s="53">
        <f>SUM(R810:R810)*M809</f>
        <v>0.4</v>
      </c>
      <c r="W810" s="53">
        <f t="shared" si="554"/>
        <v>0.4</v>
      </c>
      <c r="X810" s="388"/>
      <c r="Y810" s="388"/>
      <c r="Z810" s="388"/>
      <c r="AA810" s="388"/>
      <c r="AB810" s="388"/>
      <c r="AC810" s="343"/>
      <c r="AD810" s="391"/>
      <c r="AE810" s="71"/>
      <c r="AF810" s="389"/>
      <c r="AG810" s="390"/>
      <c r="AH810" s="339"/>
      <c r="AI810" s="351"/>
      <c r="AJ810" s="376"/>
    </row>
    <row r="811" spans="1:36" ht="30" customHeight="1" x14ac:dyDescent="0.2">
      <c r="A811" s="358"/>
      <c r="B811" s="361"/>
      <c r="C811" s="373"/>
      <c r="D811" s="374"/>
      <c r="E811" s="354"/>
      <c r="F811" s="375"/>
      <c r="G811" s="376"/>
      <c r="H811" s="350"/>
      <c r="I811" s="376"/>
      <c r="J811" s="383"/>
      <c r="K811" s="385"/>
      <c r="L811" s="386" t="s">
        <v>995</v>
      </c>
      <c r="M811" s="387">
        <v>0.6</v>
      </c>
      <c r="N811" s="48" t="s">
        <v>41</v>
      </c>
      <c r="O811" s="49">
        <v>0</v>
      </c>
      <c r="P811" s="49">
        <v>0</v>
      </c>
      <c r="Q811" s="49">
        <v>0.5</v>
      </c>
      <c r="R811" s="49">
        <v>1</v>
      </c>
      <c r="S811" s="50">
        <f>SUM(O811:O811)*M811</f>
        <v>0</v>
      </c>
      <c r="T811" s="50">
        <f>SUM(P811:P811)*M811</f>
        <v>0</v>
      </c>
      <c r="U811" s="50">
        <f t="shared" si="581"/>
        <v>0.3</v>
      </c>
      <c r="V811" s="50">
        <f>SUM(R811:R811)*M811</f>
        <v>0.6</v>
      </c>
      <c r="W811" s="50">
        <f t="shared" si="554"/>
        <v>0.6</v>
      </c>
      <c r="X811" s="388"/>
      <c r="Y811" s="388"/>
      <c r="Z811" s="388"/>
      <c r="AA811" s="388"/>
      <c r="AB811" s="388"/>
      <c r="AC811" s="343"/>
      <c r="AD811" s="391"/>
      <c r="AE811" s="71" t="str">
        <f t="shared" ref="AE811" si="586">+IF(Q812&gt;Q811,"SUPERADA",IF(Q812=Q811,"EQUILIBRADA",IF(Q812&lt;Q811,"PARA MEJORAR")))</f>
        <v>PARA MEJORAR</v>
      </c>
      <c r="AF811" s="389"/>
      <c r="AG811" s="390"/>
      <c r="AH811" s="339"/>
      <c r="AI811" s="351"/>
      <c r="AJ811" s="376"/>
    </row>
    <row r="812" spans="1:36" ht="30" customHeight="1" x14ac:dyDescent="0.2">
      <c r="A812" s="358"/>
      <c r="B812" s="361"/>
      <c r="C812" s="373"/>
      <c r="D812" s="374"/>
      <c r="E812" s="354"/>
      <c r="F812" s="375"/>
      <c r="G812" s="376"/>
      <c r="H812" s="350"/>
      <c r="I812" s="376"/>
      <c r="J812" s="383"/>
      <c r="K812" s="385"/>
      <c r="L812" s="386"/>
      <c r="M812" s="387"/>
      <c r="N812" s="51" t="s">
        <v>45</v>
      </c>
      <c r="O812" s="52">
        <v>0.15</v>
      </c>
      <c r="P812" s="52">
        <v>0.15</v>
      </c>
      <c r="Q812" s="52">
        <v>0.45</v>
      </c>
      <c r="R812" s="52">
        <v>1</v>
      </c>
      <c r="S812" s="53">
        <f>SUM(O812:O812)*M811</f>
        <v>0.09</v>
      </c>
      <c r="T812" s="53">
        <f>SUM(P812:P812)*M811</f>
        <v>0.09</v>
      </c>
      <c r="U812" s="53">
        <f t="shared" si="583"/>
        <v>0.27</v>
      </c>
      <c r="V812" s="53">
        <f>SUM(R812:R812)*M811</f>
        <v>0.6</v>
      </c>
      <c r="W812" s="53">
        <f t="shared" si="554"/>
        <v>0.6</v>
      </c>
      <c r="X812" s="388"/>
      <c r="Y812" s="388"/>
      <c r="Z812" s="388"/>
      <c r="AA812" s="388"/>
      <c r="AB812" s="388"/>
      <c r="AC812" s="343"/>
      <c r="AD812" s="391"/>
      <c r="AE812" s="71"/>
      <c r="AF812" s="389"/>
      <c r="AG812" s="390"/>
      <c r="AH812" s="339"/>
      <c r="AI812" s="351"/>
      <c r="AJ812" s="376"/>
    </row>
    <row r="813" spans="1:36" ht="15" thickBot="1" x14ac:dyDescent="0.25">
      <c r="A813" s="2"/>
      <c r="B813" s="3"/>
      <c r="C813" s="3"/>
      <c r="D813" s="3"/>
      <c r="E813" s="3"/>
      <c r="F813" s="3"/>
      <c r="G813" s="3"/>
      <c r="H813" s="3"/>
      <c r="I813" s="3"/>
      <c r="J813" s="3"/>
      <c r="K813" s="3"/>
      <c r="L813" s="3"/>
      <c r="M813" s="3"/>
      <c r="N813" s="4"/>
      <c r="O813" s="4"/>
      <c r="P813" s="4"/>
      <c r="Q813" s="3"/>
      <c r="R813" s="3"/>
      <c r="S813" s="34">
        <f>+((SUMIF($N$3:$N$812,"P",S$3:S$812)))/127</f>
        <v>0.13483858267716534</v>
      </c>
      <c r="T813" s="34">
        <f t="shared" ref="T813:V813" si="587">+((SUMIF($N$3:$N$812,"P",T$3:T$812)))/127</f>
        <v>0.36001023622047235</v>
      </c>
      <c r="U813" s="34">
        <f>+((SUMIF($N$3:$N$812,"P",U$3:U$812)))/127</f>
        <v>0.66528818897637776</v>
      </c>
      <c r="V813" s="39">
        <f t="shared" si="587"/>
        <v>0.99999999999999933</v>
      </c>
      <c r="W813" s="37">
        <f>+((SUMIF($N$3:$N$812,"P",W$3:W$812)))/127</f>
        <v>0.99999999999999933</v>
      </c>
      <c r="X813" s="3"/>
      <c r="Y813" s="3"/>
      <c r="Z813" s="3"/>
      <c r="AA813" s="3"/>
      <c r="AB813" s="3"/>
      <c r="AC813" s="5"/>
      <c r="AD813" s="5"/>
      <c r="AE813" s="6"/>
      <c r="AF813" s="6"/>
      <c r="AG813" s="6"/>
      <c r="AH813" s="6"/>
      <c r="AI813" s="6"/>
    </row>
    <row r="814" spans="1:36" ht="13.5" thickBot="1" x14ac:dyDescent="0.25">
      <c r="A814" s="2"/>
      <c r="B814" s="3"/>
      <c r="C814" s="3"/>
      <c r="D814" s="3"/>
      <c r="F814" s="3"/>
      <c r="G814" s="8"/>
      <c r="H814" s="9"/>
      <c r="I814" s="8"/>
      <c r="J814" s="8"/>
      <c r="K814" s="10"/>
      <c r="L814" s="11"/>
      <c r="M814" s="8"/>
      <c r="N814" s="8"/>
      <c r="O814" s="3"/>
      <c r="P814" s="3"/>
      <c r="Q814" s="3"/>
      <c r="R814" s="3"/>
      <c r="S814" s="12">
        <f>+((SUMIF($N$3:$N$812,"E",S$3:S$812)))/127</f>
        <v>0.17223204724409447</v>
      </c>
      <c r="T814" s="12">
        <f t="shared" ref="T814" si="588">+((SUMIF($N$3:$N$812,"E",T$3:T$812)))/127</f>
        <v>0.40221540157480318</v>
      </c>
      <c r="U814" s="12">
        <f>+((SUMIF($N$3:$N$812,"E",U$3:U$812)))/127</f>
        <v>0.64176714173228355</v>
      </c>
      <c r="V814" s="38">
        <f>+((SUMIF($N$3:$N$812,"E",V$3:V$812)))/127</f>
        <v>0.91144248031496067</v>
      </c>
      <c r="W814" s="37">
        <f>+((SUMIF($N$3:$N$812,"E",W$3:W$812)))/127</f>
        <v>0.91160389763779526</v>
      </c>
      <c r="X814" s="3"/>
      <c r="Y814" s="3"/>
      <c r="Z814" s="3"/>
      <c r="AA814" s="3"/>
      <c r="AB814" s="3"/>
      <c r="AC814" s="5"/>
      <c r="AD814" s="5"/>
      <c r="AE814" s="13"/>
      <c r="AF814" s="13"/>
      <c r="AG814" s="13"/>
      <c r="AH814" s="13"/>
      <c r="AI814" s="14"/>
    </row>
    <row r="815" spans="1:36" ht="13.5" thickBot="1" x14ac:dyDescent="0.25">
      <c r="A815" s="2"/>
      <c r="B815" s="3"/>
      <c r="C815" s="3"/>
      <c r="D815" s="3"/>
      <c r="F815" s="3"/>
      <c r="G815" s="8"/>
      <c r="H815" s="9"/>
      <c r="I815" s="8"/>
      <c r="J815" s="8"/>
      <c r="K815" s="10"/>
      <c r="L815" s="11"/>
      <c r="M815" s="8"/>
      <c r="N815" s="8"/>
      <c r="O815" s="3"/>
      <c r="P815" s="3"/>
      <c r="Q815" s="3"/>
      <c r="R815" s="3"/>
      <c r="X815" s="3"/>
      <c r="Y815" s="3"/>
      <c r="Z815" s="3"/>
      <c r="AA815" s="3"/>
      <c r="AB815" s="3"/>
      <c r="AC815" s="5"/>
      <c r="AD815" s="5"/>
      <c r="AE815" s="16"/>
      <c r="AF815" s="16"/>
      <c r="AG815" s="16"/>
      <c r="AH815" s="16"/>
      <c r="AI815" s="17"/>
    </row>
    <row r="816" spans="1:36" ht="15.75" customHeight="1" thickBot="1" x14ac:dyDescent="0.25">
      <c r="A816" s="2"/>
      <c r="B816" s="3"/>
      <c r="C816" s="3"/>
      <c r="D816" s="3"/>
      <c r="F816" s="3"/>
      <c r="G816" s="8"/>
      <c r="H816" s="9"/>
      <c r="I816" s="8"/>
      <c r="J816" s="8"/>
      <c r="K816" s="10"/>
      <c r="L816" s="11"/>
      <c r="M816" s="8"/>
      <c r="N816" s="8"/>
      <c r="O816" s="3"/>
      <c r="P816" s="3"/>
      <c r="Q816" s="3"/>
      <c r="R816" s="3"/>
      <c r="S816" s="56" t="s">
        <v>996</v>
      </c>
      <c r="T816" s="57"/>
      <c r="U816" s="57"/>
      <c r="V816" s="58"/>
      <c r="W816" s="3"/>
      <c r="X816" s="3"/>
      <c r="Y816" s="3"/>
      <c r="Z816" s="3"/>
      <c r="AA816" s="3"/>
      <c r="AB816" s="3"/>
      <c r="AC816" s="5"/>
      <c r="AD816" s="5"/>
      <c r="AE816" s="13"/>
      <c r="AF816" s="13"/>
      <c r="AG816" s="13"/>
      <c r="AH816" s="13"/>
      <c r="AI816" s="17"/>
    </row>
    <row r="817" spans="1:35" ht="13.5" thickBot="1" x14ac:dyDescent="0.25">
      <c r="A817" s="2"/>
      <c r="B817" s="3"/>
      <c r="C817" s="3"/>
      <c r="D817" s="3"/>
      <c r="F817" s="3"/>
      <c r="G817" s="8"/>
      <c r="H817" s="9"/>
      <c r="I817" s="8"/>
      <c r="J817" s="8"/>
      <c r="K817" s="10"/>
      <c r="L817" s="11"/>
      <c r="M817" s="8"/>
      <c r="N817" s="8"/>
      <c r="O817" s="3"/>
      <c r="P817" s="3"/>
      <c r="Q817" s="3"/>
      <c r="R817" s="3"/>
      <c r="S817" s="18">
        <f>+S814/S813</f>
        <v>1.2773202137288679</v>
      </c>
      <c r="T817" s="19">
        <f>+T814/T813</f>
        <v>1.1172332370251943</v>
      </c>
      <c r="U817" s="20">
        <f>+U814/U813</f>
        <v>0.96464532568918138</v>
      </c>
      <c r="V817" s="35">
        <f>+V814/V813</f>
        <v>0.91144248031496122</v>
      </c>
      <c r="W817" s="3"/>
      <c r="X817" s="3"/>
      <c r="Y817" s="3"/>
      <c r="Z817" s="3"/>
      <c r="AA817" s="3"/>
      <c r="AB817" s="3"/>
      <c r="AC817" s="5"/>
      <c r="AD817" s="5"/>
      <c r="AE817" s="21"/>
      <c r="AF817" s="21"/>
      <c r="AG817" s="21"/>
      <c r="AH817" s="21"/>
      <c r="AI817" s="17"/>
    </row>
    <row r="818" spans="1:35" ht="24" customHeight="1" thickBot="1" x14ac:dyDescent="0.25">
      <c r="A818" s="2"/>
      <c r="B818" s="3"/>
      <c r="C818" s="3"/>
      <c r="D818" s="3"/>
      <c r="F818" s="3"/>
      <c r="G818" s="8"/>
      <c r="H818" s="9"/>
      <c r="I818" s="8"/>
      <c r="J818" s="8"/>
      <c r="K818" s="10"/>
      <c r="L818" s="11"/>
      <c r="M818" s="8"/>
      <c r="N818" s="8"/>
      <c r="O818" s="3"/>
      <c r="P818" s="3"/>
      <c r="Q818" s="3"/>
      <c r="R818" s="3"/>
      <c r="S818" s="22" t="str">
        <f>+IF(S817&gt;0.95,"BIEN",IF(S817&gt;=0.85,"ACEPTABLE",IF(S817&lt;0.85,"PARA MEJORAR")))</f>
        <v>BIEN</v>
      </c>
      <c r="T818" s="22" t="str">
        <f>+IF(T817&gt;0.95,"BIEN",IF(T817&gt;=0.85,"ACEPTABLE",IF(T817&lt;0.85,"PARA MEJORAR")))</f>
        <v>BIEN</v>
      </c>
      <c r="U818" s="22" t="str">
        <f>+IF(U817&gt;0.95,"BIEN",IF(U817&gt;=0.85,"ACEPTABLE",IF(U817&lt;0.85,"PARA MEJORAR")))</f>
        <v>BIEN</v>
      </c>
      <c r="V818" s="36" t="str">
        <f>+IF(V817&gt;0.95,"BIEN",IF(V817&gt;=0.85,"ACEPTABLE",IF(V817&lt;0.85,"PARA MEJORAR")))</f>
        <v>ACEPTABLE</v>
      </c>
      <c r="W818" s="3"/>
      <c r="X818" s="3"/>
      <c r="Y818" s="3"/>
      <c r="Z818" s="3"/>
      <c r="AA818" s="3"/>
      <c r="AB818" s="3"/>
      <c r="AC818" s="5"/>
      <c r="AD818" s="5"/>
      <c r="AE818" s="21"/>
      <c r="AF818" s="21"/>
      <c r="AG818" s="21"/>
      <c r="AH818" s="21"/>
      <c r="AI818" s="17"/>
    </row>
    <row r="819" spans="1:35" x14ac:dyDescent="0.2">
      <c r="A819" s="2"/>
      <c r="B819" s="3"/>
      <c r="C819" s="3"/>
      <c r="D819" s="3"/>
      <c r="F819" s="3"/>
      <c r="G819" s="8"/>
      <c r="H819" s="9"/>
      <c r="I819" s="8"/>
      <c r="J819" s="8"/>
      <c r="K819" s="10"/>
      <c r="L819" s="11"/>
      <c r="M819" s="8"/>
      <c r="N819" s="8"/>
      <c r="O819" s="3"/>
      <c r="P819" s="3"/>
      <c r="Q819" s="3"/>
      <c r="R819" s="3"/>
      <c r="S819" s="3"/>
      <c r="T819" s="3"/>
      <c r="U819" s="3"/>
      <c r="V819" s="3"/>
      <c r="W819" s="3"/>
      <c r="X819" s="3"/>
      <c r="Y819" s="3"/>
      <c r="Z819" s="3"/>
      <c r="AA819" s="3"/>
      <c r="AB819" s="3"/>
      <c r="AC819" s="5"/>
      <c r="AD819" s="5"/>
      <c r="AE819" s="13"/>
      <c r="AF819" s="13"/>
      <c r="AG819" s="13"/>
      <c r="AH819" s="13"/>
      <c r="AI819" s="17"/>
    </row>
    <row r="820" spans="1:35" x14ac:dyDescent="0.2">
      <c r="A820" s="2"/>
      <c r="B820" s="3"/>
      <c r="C820" s="3"/>
      <c r="D820" s="3"/>
      <c r="F820" s="3"/>
      <c r="G820" s="8"/>
      <c r="H820" s="9"/>
      <c r="I820" s="8"/>
      <c r="J820" s="8"/>
      <c r="K820" s="10"/>
      <c r="L820" s="11"/>
      <c r="M820" s="8"/>
      <c r="N820" s="8"/>
      <c r="O820" s="3"/>
      <c r="P820" s="3"/>
      <c r="Q820" s="3"/>
      <c r="R820" s="3"/>
      <c r="S820" s="3"/>
      <c r="T820" s="3"/>
      <c r="U820" s="3"/>
      <c r="V820" s="3"/>
      <c r="W820" s="3"/>
      <c r="X820" s="3"/>
      <c r="Y820" s="3"/>
      <c r="Z820" s="3"/>
      <c r="AA820" s="3"/>
      <c r="AB820" s="3"/>
      <c r="AC820" s="5"/>
      <c r="AD820" s="5"/>
      <c r="AE820" s="23"/>
      <c r="AF820" s="23"/>
      <c r="AG820" s="23"/>
      <c r="AH820" s="23"/>
      <c r="AI820" s="17"/>
    </row>
    <row r="821" spans="1:35" x14ac:dyDescent="0.2">
      <c r="A821" s="2"/>
      <c r="B821" s="3"/>
      <c r="C821" s="3"/>
      <c r="D821" s="3"/>
      <c r="F821" s="3"/>
      <c r="G821" s="8"/>
      <c r="H821" s="9"/>
      <c r="I821" s="8"/>
      <c r="J821" s="8"/>
      <c r="K821" s="10"/>
      <c r="L821" s="11"/>
      <c r="M821" s="8"/>
      <c r="N821" s="8"/>
      <c r="O821" s="3"/>
      <c r="P821" s="3"/>
      <c r="Q821" s="3"/>
      <c r="R821" s="3"/>
      <c r="S821" s="3"/>
      <c r="T821" s="3"/>
      <c r="U821" s="3"/>
      <c r="V821" s="3"/>
      <c r="W821" s="3"/>
      <c r="X821" s="3"/>
      <c r="Y821" s="3"/>
      <c r="Z821" s="3"/>
      <c r="AA821" s="3"/>
      <c r="AB821" s="3"/>
      <c r="AC821" s="5"/>
      <c r="AD821" s="5"/>
      <c r="AE821" s="21"/>
      <c r="AF821" s="21"/>
      <c r="AG821" s="21"/>
      <c r="AH821" s="21"/>
      <c r="AI821" s="17"/>
    </row>
    <row r="822" spans="1:35" x14ac:dyDescent="0.2">
      <c r="A822" s="2"/>
      <c r="B822" s="3"/>
      <c r="C822" s="3"/>
      <c r="D822" s="3"/>
      <c r="F822" s="3"/>
      <c r="G822" s="8"/>
      <c r="H822" s="9"/>
      <c r="I822" s="8"/>
      <c r="J822" s="8"/>
      <c r="K822" s="10"/>
      <c r="L822" s="11"/>
      <c r="M822" s="8"/>
      <c r="N822" s="8"/>
      <c r="O822" s="3"/>
      <c r="P822" s="3"/>
      <c r="Q822" s="3"/>
      <c r="R822" s="3"/>
      <c r="S822" s="3"/>
      <c r="T822" s="3"/>
      <c r="U822" s="3"/>
      <c r="V822" s="3"/>
      <c r="W822" s="3"/>
      <c r="X822" s="3"/>
      <c r="Y822" s="3"/>
      <c r="Z822" s="3"/>
      <c r="AA822" s="3"/>
      <c r="AB822" s="3"/>
      <c r="AC822" s="5"/>
      <c r="AD822" s="5"/>
      <c r="AE822" s="21"/>
      <c r="AF822" s="21"/>
      <c r="AG822" s="21"/>
      <c r="AH822" s="21"/>
      <c r="AI822" s="17"/>
    </row>
    <row r="823" spans="1:35" x14ac:dyDescent="0.2">
      <c r="A823" s="2"/>
      <c r="B823" s="3"/>
      <c r="C823" s="3"/>
      <c r="D823" s="3"/>
      <c r="F823" s="3"/>
      <c r="G823" s="8"/>
      <c r="H823" s="9"/>
      <c r="I823" s="8"/>
      <c r="J823" s="8"/>
      <c r="K823" s="10"/>
      <c r="L823" s="11"/>
      <c r="M823" s="8"/>
      <c r="N823" s="8"/>
      <c r="O823" s="3"/>
      <c r="P823" s="3"/>
      <c r="Q823" s="3"/>
      <c r="R823" s="3"/>
      <c r="S823" s="3"/>
      <c r="T823" s="3"/>
      <c r="U823" s="3"/>
      <c r="V823" s="3"/>
      <c r="W823" s="3"/>
      <c r="X823" s="3"/>
      <c r="Y823" s="3"/>
      <c r="Z823" s="3"/>
      <c r="AA823" s="3"/>
      <c r="AB823" s="3"/>
      <c r="AC823" s="5"/>
      <c r="AD823" s="5"/>
      <c r="AE823" s="21"/>
      <c r="AF823" s="21"/>
      <c r="AG823" s="21"/>
      <c r="AH823" s="21"/>
      <c r="AI823" s="17"/>
    </row>
    <row r="824" spans="1:35" x14ac:dyDescent="0.2">
      <c r="A824" s="2"/>
      <c r="B824" s="3"/>
      <c r="C824" s="3"/>
      <c r="D824" s="3"/>
      <c r="F824" s="3"/>
      <c r="G824" s="8"/>
      <c r="H824" s="9"/>
      <c r="I824" s="8"/>
      <c r="J824" s="8"/>
      <c r="K824" s="10"/>
      <c r="L824" s="11"/>
      <c r="M824" s="8"/>
      <c r="N824" s="8"/>
      <c r="O824" s="3"/>
      <c r="P824" s="3"/>
      <c r="Q824" s="3"/>
      <c r="R824" s="3"/>
      <c r="S824" s="3"/>
      <c r="T824" s="3"/>
      <c r="U824" s="3"/>
      <c r="V824" s="10"/>
      <c r="W824" s="3"/>
      <c r="X824" s="3"/>
      <c r="Y824" s="3"/>
      <c r="Z824" s="3"/>
      <c r="AA824" s="3"/>
      <c r="AB824" s="3"/>
      <c r="AC824" s="5"/>
      <c r="AD824" s="5"/>
      <c r="AE824" s="21"/>
      <c r="AF824" s="21"/>
      <c r="AG824" s="21"/>
      <c r="AH824" s="21"/>
      <c r="AI824" s="17"/>
    </row>
    <row r="825" spans="1:35" x14ac:dyDescent="0.2">
      <c r="A825" s="2"/>
      <c r="B825" s="3"/>
      <c r="C825" s="3"/>
      <c r="D825" s="3"/>
      <c r="F825" s="3"/>
      <c r="G825" s="8"/>
      <c r="H825" s="9"/>
      <c r="I825" s="8"/>
      <c r="J825" s="8"/>
      <c r="K825" s="10"/>
      <c r="L825" s="11"/>
      <c r="M825" s="8"/>
      <c r="N825" s="8"/>
      <c r="O825" s="3"/>
      <c r="P825" s="3"/>
      <c r="Q825" s="3"/>
      <c r="R825" s="3"/>
      <c r="S825" s="3"/>
      <c r="T825" s="3"/>
      <c r="U825" s="3"/>
      <c r="V825" s="3"/>
      <c r="W825" s="3"/>
      <c r="X825" s="3"/>
      <c r="Y825" s="3"/>
      <c r="Z825" s="3"/>
      <c r="AA825" s="3"/>
      <c r="AB825" s="3"/>
      <c r="AC825" s="5"/>
      <c r="AD825" s="5"/>
      <c r="AE825" s="21"/>
      <c r="AF825" s="21"/>
      <c r="AG825" s="21"/>
      <c r="AH825" s="21"/>
      <c r="AI825" s="17"/>
    </row>
    <row r="826" spans="1:35" x14ac:dyDescent="0.2">
      <c r="A826" s="2"/>
      <c r="B826" s="3"/>
      <c r="C826" s="3"/>
      <c r="D826" s="3"/>
      <c r="F826" s="3"/>
      <c r="G826" s="8"/>
      <c r="H826" s="9"/>
      <c r="I826" s="8"/>
      <c r="J826" s="8"/>
      <c r="K826" s="10"/>
      <c r="L826" s="11"/>
      <c r="M826" s="8"/>
      <c r="N826" s="8"/>
      <c r="O826" s="3"/>
      <c r="P826" s="3"/>
      <c r="Q826" s="3"/>
      <c r="R826" s="3"/>
      <c r="S826" s="3"/>
      <c r="T826" s="3"/>
      <c r="U826" s="3"/>
      <c r="V826" s="3"/>
      <c r="W826" s="3"/>
      <c r="X826" s="3"/>
      <c r="Y826" s="3"/>
      <c r="Z826" s="3"/>
      <c r="AA826" s="3"/>
      <c r="AB826" s="3"/>
      <c r="AC826" s="5"/>
      <c r="AD826" s="5"/>
      <c r="AE826" s="21"/>
      <c r="AF826" s="21"/>
      <c r="AG826" s="21"/>
      <c r="AH826" s="21"/>
      <c r="AI826" s="17"/>
    </row>
    <row r="827" spans="1:35" x14ac:dyDescent="0.2">
      <c r="A827" s="2"/>
      <c r="B827" s="3"/>
      <c r="C827" s="3"/>
      <c r="D827" s="3"/>
      <c r="F827" s="3"/>
      <c r="G827" s="8"/>
      <c r="H827" s="9"/>
      <c r="I827" s="8"/>
      <c r="J827" s="8"/>
      <c r="K827" s="10"/>
      <c r="L827" s="11"/>
      <c r="M827" s="8"/>
      <c r="N827" s="8"/>
      <c r="O827" s="3"/>
      <c r="P827" s="3"/>
      <c r="Q827" s="3"/>
      <c r="R827" s="3"/>
      <c r="S827" s="3"/>
      <c r="T827" s="3"/>
      <c r="U827" s="3"/>
      <c r="V827" s="3"/>
      <c r="W827" s="3"/>
      <c r="X827" s="3"/>
      <c r="Y827" s="3"/>
      <c r="Z827" s="3"/>
      <c r="AA827" s="3"/>
      <c r="AB827" s="3"/>
      <c r="AC827" s="5"/>
      <c r="AD827" s="5"/>
      <c r="AE827" s="21"/>
      <c r="AF827" s="21"/>
      <c r="AG827" s="21"/>
      <c r="AH827" s="21"/>
      <c r="AI827" s="17"/>
    </row>
    <row r="828" spans="1:35" x14ac:dyDescent="0.2">
      <c r="A828" s="2"/>
      <c r="B828" s="3"/>
      <c r="C828" s="3"/>
      <c r="D828" s="3"/>
      <c r="F828" s="3"/>
      <c r="G828" s="8"/>
      <c r="H828" s="9"/>
      <c r="I828" s="8"/>
      <c r="J828" s="8"/>
      <c r="K828" s="10"/>
      <c r="L828" s="11"/>
      <c r="M828" s="8"/>
      <c r="N828" s="8"/>
      <c r="O828" s="3"/>
      <c r="P828" s="3"/>
      <c r="Q828" s="3"/>
      <c r="R828" s="3"/>
      <c r="S828" s="3"/>
      <c r="T828" s="3"/>
      <c r="U828" s="3"/>
      <c r="V828" s="3"/>
      <c r="W828" s="3"/>
      <c r="X828" s="3"/>
      <c r="Y828" s="3"/>
      <c r="Z828" s="3"/>
      <c r="AA828" s="3"/>
      <c r="AB828" s="3"/>
      <c r="AC828" s="5"/>
      <c r="AD828" s="5"/>
      <c r="AE828" s="21"/>
      <c r="AF828" s="21"/>
      <c r="AG828" s="21"/>
      <c r="AH828" s="21"/>
      <c r="AI828" s="17"/>
    </row>
    <row r="829" spans="1:35" x14ac:dyDescent="0.2">
      <c r="A829" s="2"/>
      <c r="B829" s="3"/>
      <c r="C829" s="3"/>
      <c r="D829" s="3"/>
      <c r="F829" s="3"/>
      <c r="G829" s="8"/>
      <c r="H829" s="9"/>
      <c r="I829" s="8"/>
      <c r="J829" s="8"/>
      <c r="K829" s="10"/>
      <c r="L829" s="11"/>
      <c r="M829" s="8"/>
      <c r="N829" s="8"/>
      <c r="O829" s="3"/>
      <c r="P829" s="3"/>
      <c r="Q829" s="3"/>
      <c r="R829" s="3"/>
      <c r="S829" s="3"/>
      <c r="T829" s="3"/>
      <c r="U829" s="3"/>
      <c r="V829" s="3"/>
      <c r="W829" s="3"/>
      <c r="X829" s="3"/>
      <c r="Y829" s="3"/>
      <c r="Z829" s="3"/>
      <c r="AA829" s="3"/>
      <c r="AB829" s="3"/>
      <c r="AC829" s="5"/>
      <c r="AD829" s="5"/>
      <c r="AE829" s="21"/>
      <c r="AF829" s="24"/>
      <c r="AG829" s="25"/>
      <c r="AH829" s="26"/>
      <c r="AI829" s="17"/>
    </row>
    <row r="830" spans="1:35" x14ac:dyDescent="0.2">
      <c r="A830" s="2"/>
      <c r="B830" s="3"/>
      <c r="C830" s="3"/>
      <c r="D830" s="3"/>
      <c r="F830" s="3"/>
      <c r="G830" s="8"/>
      <c r="H830" s="9"/>
      <c r="I830" s="8"/>
      <c r="J830" s="8"/>
      <c r="K830" s="10"/>
      <c r="L830" s="11"/>
      <c r="M830" s="8"/>
      <c r="N830" s="8"/>
      <c r="O830" s="3"/>
      <c r="P830" s="3"/>
      <c r="Q830" s="3"/>
      <c r="R830" s="3"/>
      <c r="S830" s="3"/>
      <c r="T830" s="3"/>
      <c r="U830" s="3"/>
      <c r="V830" s="3"/>
      <c r="W830" s="3"/>
      <c r="X830" s="3"/>
      <c r="Y830" s="3"/>
      <c r="Z830" s="3"/>
      <c r="AA830" s="3"/>
      <c r="AB830" s="3"/>
      <c r="AC830" s="5"/>
      <c r="AD830" s="5"/>
      <c r="AE830" s="21"/>
      <c r="AF830" s="24"/>
      <c r="AG830" s="25"/>
      <c r="AH830" s="26"/>
      <c r="AI830" s="17"/>
    </row>
    <row r="831" spans="1:35" x14ac:dyDescent="0.2">
      <c r="A831" s="2"/>
      <c r="B831" s="3"/>
      <c r="C831" s="3"/>
      <c r="D831" s="3"/>
      <c r="F831" s="3"/>
      <c r="G831" s="8"/>
      <c r="H831" s="9"/>
      <c r="I831" s="8"/>
      <c r="J831" s="8"/>
      <c r="K831" s="10"/>
      <c r="L831" s="11"/>
      <c r="M831" s="8"/>
      <c r="N831" s="8"/>
      <c r="O831" s="3"/>
      <c r="P831" s="3"/>
      <c r="Q831" s="3"/>
      <c r="R831" s="3"/>
      <c r="S831" s="3"/>
      <c r="T831" s="3"/>
      <c r="U831" s="3"/>
      <c r="V831" s="3"/>
      <c r="W831" s="3"/>
      <c r="X831" s="3"/>
      <c r="Y831" s="3"/>
      <c r="Z831" s="3"/>
      <c r="AA831" s="3"/>
      <c r="AB831" s="3"/>
      <c r="AC831" s="5"/>
      <c r="AD831" s="5"/>
      <c r="AE831" s="21"/>
      <c r="AF831" s="24"/>
      <c r="AG831" s="25"/>
      <c r="AH831" s="26"/>
      <c r="AI831" s="17"/>
    </row>
    <row r="832" spans="1:35" x14ac:dyDescent="0.2">
      <c r="A832" s="2"/>
      <c r="B832" s="3"/>
      <c r="C832" s="3"/>
      <c r="D832" s="3"/>
      <c r="F832" s="3"/>
      <c r="G832" s="8"/>
      <c r="H832" s="9"/>
      <c r="I832" s="8"/>
      <c r="J832" s="8"/>
      <c r="K832" s="10"/>
      <c r="L832" s="11"/>
      <c r="M832" s="8"/>
      <c r="N832" s="8"/>
      <c r="O832" s="3"/>
      <c r="P832" s="3"/>
      <c r="Q832" s="3"/>
      <c r="R832" s="3"/>
      <c r="S832" s="3"/>
      <c r="T832" s="3"/>
      <c r="U832" s="3"/>
      <c r="V832" s="3"/>
      <c r="W832" s="3"/>
      <c r="X832" s="3"/>
      <c r="Y832" s="3"/>
      <c r="Z832" s="3"/>
      <c r="AA832" s="3"/>
      <c r="AB832" s="3"/>
      <c r="AC832" s="5"/>
      <c r="AD832" s="5"/>
      <c r="AE832" s="21"/>
      <c r="AF832" s="24"/>
      <c r="AG832" s="25"/>
      <c r="AH832" s="26"/>
      <c r="AI832" s="17"/>
    </row>
    <row r="833" spans="1:35" x14ac:dyDescent="0.2">
      <c r="A833" s="2"/>
      <c r="B833" s="3"/>
      <c r="C833" s="3"/>
      <c r="D833" s="3"/>
      <c r="F833" s="3"/>
      <c r="G833" s="8"/>
      <c r="H833" s="9"/>
      <c r="I833" s="8"/>
      <c r="J833" s="8"/>
      <c r="K833" s="10"/>
      <c r="L833" s="11"/>
      <c r="M833" s="8"/>
      <c r="N833" s="8"/>
      <c r="O833" s="3"/>
      <c r="P833" s="3"/>
      <c r="Q833" s="3"/>
      <c r="R833" s="3"/>
      <c r="S833" s="3"/>
      <c r="T833" s="3"/>
      <c r="U833" s="3"/>
      <c r="V833" s="3"/>
      <c r="W833" s="3"/>
      <c r="X833" s="3"/>
      <c r="Y833" s="3"/>
      <c r="Z833" s="3"/>
      <c r="AA833" s="3"/>
      <c r="AB833" s="3"/>
      <c r="AC833" s="5"/>
      <c r="AD833" s="5"/>
      <c r="AE833" s="21"/>
      <c r="AF833" s="24"/>
      <c r="AG833" s="25"/>
      <c r="AH833" s="26"/>
      <c r="AI833" s="17"/>
    </row>
    <row r="834" spans="1:35" x14ac:dyDescent="0.2">
      <c r="A834" s="2"/>
      <c r="B834" s="3"/>
      <c r="C834" s="3"/>
      <c r="D834" s="3"/>
      <c r="F834" s="3"/>
      <c r="G834" s="8"/>
      <c r="H834" s="9"/>
      <c r="I834" s="8"/>
      <c r="J834" s="8"/>
      <c r="K834" s="10"/>
      <c r="L834" s="11"/>
      <c r="M834" s="8"/>
      <c r="N834" s="8"/>
      <c r="O834" s="3"/>
      <c r="P834" s="3"/>
      <c r="Q834" s="3"/>
      <c r="R834" s="3"/>
      <c r="S834" s="3"/>
      <c r="T834" s="3"/>
      <c r="U834" s="3"/>
      <c r="V834" s="3"/>
      <c r="W834" s="3"/>
      <c r="X834" s="3"/>
      <c r="Y834" s="3"/>
      <c r="Z834" s="3"/>
      <c r="AA834" s="3"/>
      <c r="AB834" s="3"/>
      <c r="AC834" s="5"/>
      <c r="AD834" s="5"/>
      <c r="AE834" s="21"/>
      <c r="AF834" s="24"/>
      <c r="AG834" s="25"/>
      <c r="AH834" s="26"/>
      <c r="AI834" s="17"/>
    </row>
    <row r="835" spans="1:35" x14ac:dyDescent="0.2">
      <c r="A835" s="2"/>
      <c r="B835" s="3"/>
      <c r="C835" s="3"/>
      <c r="D835" s="3"/>
      <c r="F835" s="3"/>
      <c r="G835" s="8"/>
      <c r="H835" s="9"/>
      <c r="I835" s="8"/>
      <c r="J835" s="8"/>
      <c r="K835" s="10"/>
      <c r="L835" s="11"/>
      <c r="M835" s="8"/>
      <c r="N835" s="8"/>
      <c r="O835" s="3"/>
      <c r="P835" s="3"/>
      <c r="Q835" s="3"/>
      <c r="R835" s="3"/>
      <c r="S835" s="3"/>
      <c r="T835" s="3"/>
      <c r="U835" s="3"/>
      <c r="V835" s="3"/>
      <c r="W835" s="3"/>
      <c r="X835" s="3"/>
      <c r="Y835" s="3"/>
      <c r="Z835" s="3"/>
      <c r="AA835" s="3"/>
      <c r="AB835" s="3"/>
      <c r="AC835" s="5"/>
      <c r="AD835" s="5"/>
      <c r="AE835" s="21"/>
      <c r="AF835" s="24"/>
      <c r="AG835" s="25"/>
      <c r="AH835" s="26"/>
      <c r="AI835" s="17"/>
    </row>
  </sheetData>
  <sheetProtection algorithmName="SHA-512" hashValue="dBolb1XVBsVtqeddthQ40WSgaIEdzEfWb5vXVxK3mJXJv0VMHoACzgpC5ZL0H+aDFkdZZUAp29CG3KObat4S8A==" saltValue="89bO9Q3l6uBMk79n88FPWg==" spinCount="100000" sheet="1" objects="1" scenarios="1"/>
  <mergeCells count="3267">
    <mergeCell ref="X741:X744"/>
    <mergeCell ref="Y741:Y744"/>
    <mergeCell ref="AA745:AA750"/>
    <mergeCell ref="AB745:AB750"/>
    <mergeCell ref="X745:X750"/>
    <mergeCell ref="Y745:Y750"/>
    <mergeCell ref="AA751:AA754"/>
    <mergeCell ref="AB751:AB754"/>
    <mergeCell ref="X751:X754"/>
    <mergeCell ref="Y751:Y754"/>
    <mergeCell ref="Z805:Z808"/>
    <mergeCell ref="AF809:AF812"/>
    <mergeCell ref="AG809:AG812"/>
    <mergeCell ref="AJ809:AJ812"/>
    <mergeCell ref="L811:L812"/>
    <mergeCell ref="M811:M812"/>
    <mergeCell ref="AE811:AE812"/>
    <mergeCell ref="Y809:Y812"/>
    <mergeCell ref="Z809:Z812"/>
    <mergeCell ref="AA809:AA812"/>
    <mergeCell ref="AB809:AB812"/>
    <mergeCell ref="AD809:AD812"/>
    <mergeCell ref="AE809:AE810"/>
    <mergeCell ref="AG797:AG802"/>
    <mergeCell ref="AJ797:AJ802"/>
    <mergeCell ref="L799:L800"/>
    <mergeCell ref="M799:M800"/>
    <mergeCell ref="AE799:AE800"/>
    <mergeCell ref="L801:L802"/>
    <mergeCell ref="M801:M802"/>
    <mergeCell ref="AE801:AE802"/>
    <mergeCell ref="AF805:AF808"/>
    <mergeCell ref="AJ805:AJ808"/>
    <mergeCell ref="L807:L808"/>
    <mergeCell ref="M807:M808"/>
    <mergeCell ref="AE807:AE808"/>
    <mergeCell ref="K805:K808"/>
    <mergeCell ref="L805:L806"/>
    <mergeCell ref="X805:X808"/>
    <mergeCell ref="Y805:Y808"/>
    <mergeCell ref="I809:I812"/>
    <mergeCell ref="J809:J812"/>
    <mergeCell ref="K809:K812"/>
    <mergeCell ref="L809:L810"/>
    <mergeCell ref="M809:M810"/>
    <mergeCell ref="X809:X812"/>
    <mergeCell ref="AB803:AB804"/>
    <mergeCell ref="AD803:AD808"/>
    <mergeCell ref="AE803:AE804"/>
    <mergeCell ref="AF803:AF804"/>
    <mergeCell ref="AG803:AG808"/>
    <mergeCell ref="AJ803:AJ804"/>
    <mergeCell ref="L803:L804"/>
    <mergeCell ref="M803:M804"/>
    <mergeCell ref="X803:X804"/>
    <mergeCell ref="Y803:Y804"/>
    <mergeCell ref="Z803:Z804"/>
    <mergeCell ref="AA803:AA804"/>
    <mergeCell ref="AE795:AE796"/>
    <mergeCell ref="C797:C802"/>
    <mergeCell ref="D797:D802"/>
    <mergeCell ref="E797:E802"/>
    <mergeCell ref="F797:F802"/>
    <mergeCell ref="G797:G802"/>
    <mergeCell ref="X793:X796"/>
    <mergeCell ref="Y793:Y796"/>
    <mergeCell ref="Z793:Z796"/>
    <mergeCell ref="AA793:AA796"/>
    <mergeCell ref="AB793:AB796"/>
    <mergeCell ref="AE793:AE794"/>
    <mergeCell ref="F803:F808"/>
    <mergeCell ref="G803:G804"/>
    <mergeCell ref="H803:H804"/>
    <mergeCell ref="I803:I804"/>
    <mergeCell ref="J803:J804"/>
    <mergeCell ref="K803:K804"/>
    <mergeCell ref="G805:G808"/>
    <mergeCell ref="H805:H808"/>
    <mergeCell ref="I805:I808"/>
    <mergeCell ref="J805:J808"/>
    <mergeCell ref="AA805:AA808"/>
    <mergeCell ref="AB805:AB808"/>
    <mergeCell ref="AE805:AE806"/>
    <mergeCell ref="AE791:AE792"/>
    <mergeCell ref="G793:G796"/>
    <mergeCell ref="H793:H796"/>
    <mergeCell ref="I793:I796"/>
    <mergeCell ref="J793:J796"/>
    <mergeCell ref="K793:K796"/>
    <mergeCell ref="L793:L794"/>
    <mergeCell ref="M793:M794"/>
    <mergeCell ref="Z789:Z792"/>
    <mergeCell ref="AA789:AA792"/>
    <mergeCell ref="AB789:AB792"/>
    <mergeCell ref="AE789:AE790"/>
    <mergeCell ref="AF789:AF792"/>
    <mergeCell ref="AJ789:AJ792"/>
    <mergeCell ref="AF797:AF802"/>
    <mergeCell ref="X789:X792"/>
    <mergeCell ref="Y789:Y792"/>
    <mergeCell ref="X797:X802"/>
    <mergeCell ref="Y797:Y802"/>
    <mergeCell ref="Z797:Z802"/>
    <mergeCell ref="AA797:AA802"/>
    <mergeCell ref="AB797:AB802"/>
    <mergeCell ref="AE797:AE798"/>
    <mergeCell ref="H797:H802"/>
    <mergeCell ref="I797:I802"/>
    <mergeCell ref="J797:J802"/>
    <mergeCell ref="K797:K802"/>
    <mergeCell ref="L797:L798"/>
    <mergeCell ref="M797:M798"/>
    <mergeCell ref="AJ793:AJ796"/>
    <mergeCell ref="L795:L796"/>
    <mergeCell ref="M795:M796"/>
    <mergeCell ref="AF787:AF788"/>
    <mergeCell ref="AJ787:AJ788"/>
    <mergeCell ref="G789:G792"/>
    <mergeCell ref="H789:H792"/>
    <mergeCell ref="I789:I792"/>
    <mergeCell ref="J789:J792"/>
    <mergeCell ref="K789:K792"/>
    <mergeCell ref="L789:L790"/>
    <mergeCell ref="M789:M790"/>
    <mergeCell ref="H787:H788"/>
    <mergeCell ref="I787:I788"/>
    <mergeCell ref="J787:J788"/>
    <mergeCell ref="K787:K788"/>
    <mergeCell ref="L787:L788"/>
    <mergeCell ref="M787:M788"/>
    <mergeCell ref="AE783:AE784"/>
    <mergeCell ref="AF783:AF786"/>
    <mergeCell ref="AG783:AG796"/>
    <mergeCell ref="AJ783:AJ786"/>
    <mergeCell ref="L785:L786"/>
    <mergeCell ref="M785:M786"/>
    <mergeCell ref="AE785:AE786"/>
    <mergeCell ref="X787:X788"/>
    <mergeCell ref="Y787:Y788"/>
    <mergeCell ref="Z787:Z788"/>
    <mergeCell ref="X783:X786"/>
    <mergeCell ref="Y783:Y786"/>
    <mergeCell ref="Z783:Z786"/>
    <mergeCell ref="AA783:AA786"/>
    <mergeCell ref="AB783:AB786"/>
    <mergeCell ref="AD783:AD802"/>
    <mergeCell ref="AF793:AF796"/>
    <mergeCell ref="A783:A812"/>
    <mergeCell ref="C783:C796"/>
    <mergeCell ref="D783:D796"/>
    <mergeCell ref="E783:E796"/>
    <mergeCell ref="F783:F796"/>
    <mergeCell ref="G783:G786"/>
    <mergeCell ref="G787:G788"/>
    <mergeCell ref="C803:C808"/>
    <mergeCell ref="D803:D808"/>
    <mergeCell ref="E803:E808"/>
    <mergeCell ref="C809:C812"/>
    <mergeCell ref="D809:D812"/>
    <mergeCell ref="E809:E812"/>
    <mergeCell ref="F809:F812"/>
    <mergeCell ref="G809:G812"/>
    <mergeCell ref="H809:H812"/>
    <mergeCell ref="M805:M806"/>
    <mergeCell ref="L791:L792"/>
    <mergeCell ref="M791:M792"/>
    <mergeCell ref="L781:L782"/>
    <mergeCell ref="M781:M782"/>
    <mergeCell ref="AE781:AE782"/>
    <mergeCell ref="X777:X782"/>
    <mergeCell ref="Y777:Y782"/>
    <mergeCell ref="Z777:Z782"/>
    <mergeCell ref="AA777:AA782"/>
    <mergeCell ref="AB777:AB782"/>
    <mergeCell ref="AD777:AD782"/>
    <mergeCell ref="H777:H782"/>
    <mergeCell ref="I777:I782"/>
    <mergeCell ref="J777:J782"/>
    <mergeCell ref="K777:K782"/>
    <mergeCell ref="L777:L778"/>
    <mergeCell ref="M777:M778"/>
    <mergeCell ref="AA787:AA788"/>
    <mergeCell ref="AB787:AB788"/>
    <mergeCell ref="AE787:AE788"/>
    <mergeCell ref="H783:H786"/>
    <mergeCell ref="I783:I786"/>
    <mergeCell ref="J783:J786"/>
    <mergeCell ref="K783:K786"/>
    <mergeCell ref="L783:L784"/>
    <mergeCell ref="M783:M784"/>
    <mergeCell ref="A777:A782"/>
    <mergeCell ref="C777:C782"/>
    <mergeCell ref="D777:D782"/>
    <mergeCell ref="E777:E782"/>
    <mergeCell ref="F777:F782"/>
    <mergeCell ref="G777:G782"/>
    <mergeCell ref="AE773:AE774"/>
    <mergeCell ref="AF773:AF776"/>
    <mergeCell ref="AG773:AG776"/>
    <mergeCell ref="AJ773:AJ776"/>
    <mergeCell ref="L775:L776"/>
    <mergeCell ref="M775:M776"/>
    <mergeCell ref="AE775:AE776"/>
    <mergeCell ref="X773:X776"/>
    <mergeCell ref="Y773:Y776"/>
    <mergeCell ref="Z773:Z776"/>
    <mergeCell ref="AA773:AA776"/>
    <mergeCell ref="AB773:AB776"/>
    <mergeCell ref="AD773:AD776"/>
    <mergeCell ref="H773:H776"/>
    <mergeCell ref="I773:I776"/>
    <mergeCell ref="J773:J776"/>
    <mergeCell ref="K773:K776"/>
    <mergeCell ref="L773:L774"/>
    <mergeCell ref="M773:M774"/>
    <mergeCell ref="AE777:AE778"/>
    <mergeCell ref="AF777:AF782"/>
    <mergeCell ref="AG777:AG782"/>
    <mergeCell ref="AJ777:AJ782"/>
    <mergeCell ref="L779:L780"/>
    <mergeCell ref="M779:M780"/>
    <mergeCell ref="AE779:AE780"/>
    <mergeCell ref="C773:C776"/>
    <mergeCell ref="D773:D776"/>
    <mergeCell ref="E773:E776"/>
    <mergeCell ref="F773:F776"/>
    <mergeCell ref="G773:G776"/>
    <mergeCell ref="Z769:Z772"/>
    <mergeCell ref="AA769:AA772"/>
    <mergeCell ref="AB769:AB772"/>
    <mergeCell ref="AD769:AD772"/>
    <mergeCell ref="AE769:AE770"/>
    <mergeCell ref="AF769:AF772"/>
    <mergeCell ref="J769:J772"/>
    <mergeCell ref="K769:K772"/>
    <mergeCell ref="L769:L770"/>
    <mergeCell ref="M769:M770"/>
    <mergeCell ref="X769:X772"/>
    <mergeCell ref="Y769:Y772"/>
    <mergeCell ref="C769:C772"/>
    <mergeCell ref="D769:D772"/>
    <mergeCell ref="E769:E772"/>
    <mergeCell ref="F769:F772"/>
    <mergeCell ref="G769:G772"/>
    <mergeCell ref="H769:H772"/>
    <mergeCell ref="I769:I772"/>
    <mergeCell ref="AJ769:AJ772"/>
    <mergeCell ref="L771:L772"/>
    <mergeCell ref="I761:I768"/>
    <mergeCell ref="J761:J768"/>
    <mergeCell ref="AE755:AE756"/>
    <mergeCell ref="AF755:AF760"/>
    <mergeCell ref="AJ755:AJ760"/>
    <mergeCell ref="L757:L758"/>
    <mergeCell ref="M757:M758"/>
    <mergeCell ref="AE757:AE758"/>
    <mergeCell ref="L759:L760"/>
    <mergeCell ref="M759:M760"/>
    <mergeCell ref="AE759:AE760"/>
    <mergeCell ref="L755:L756"/>
    <mergeCell ref="M755:M756"/>
    <mergeCell ref="X755:X760"/>
    <mergeCell ref="Y755:Y760"/>
    <mergeCell ref="Z755:Z760"/>
    <mergeCell ref="AA755:AA760"/>
    <mergeCell ref="L767:L768"/>
    <mergeCell ref="M767:M768"/>
    <mergeCell ref="AE767:AE768"/>
    <mergeCell ref="AA761:AA768"/>
    <mergeCell ref="AB761:AB768"/>
    <mergeCell ref="AE761:AE762"/>
    <mergeCell ref="AF761:AF768"/>
    <mergeCell ref="AG761:AG768"/>
    <mergeCell ref="AJ761:AJ768"/>
    <mergeCell ref="AE763:AE764"/>
    <mergeCell ref="AE765:AE766"/>
    <mergeCell ref="K761:K768"/>
    <mergeCell ref="L761:L762"/>
    <mergeCell ref="K755:K760"/>
    <mergeCell ref="M749:M750"/>
    <mergeCell ref="AE749:AE750"/>
    <mergeCell ref="G751:G754"/>
    <mergeCell ref="H751:H754"/>
    <mergeCell ref="I751:I754"/>
    <mergeCell ref="J751:J752"/>
    <mergeCell ref="K751:K754"/>
    <mergeCell ref="L751:L752"/>
    <mergeCell ref="M751:M752"/>
    <mergeCell ref="Z751:Z754"/>
    <mergeCell ref="C761:C768"/>
    <mergeCell ref="D761:D768"/>
    <mergeCell ref="G761:G768"/>
    <mergeCell ref="H761:H768"/>
    <mergeCell ref="AG769:AG772"/>
    <mergeCell ref="M761:M762"/>
    <mergeCell ref="X761:X768"/>
    <mergeCell ref="Y761:Y768"/>
    <mergeCell ref="Z761:Z768"/>
    <mergeCell ref="L763:L764"/>
    <mergeCell ref="M763:M764"/>
    <mergeCell ref="L765:L766"/>
    <mergeCell ref="M765:M766"/>
    <mergeCell ref="M771:M772"/>
    <mergeCell ref="AE771:AE772"/>
    <mergeCell ref="AJ745:AJ750"/>
    <mergeCell ref="L747:L748"/>
    <mergeCell ref="M747:M748"/>
    <mergeCell ref="AE747:AE748"/>
    <mergeCell ref="L749:L750"/>
    <mergeCell ref="AG741:AG760"/>
    <mergeCell ref="AJ741:AJ744"/>
    <mergeCell ref="L743:L744"/>
    <mergeCell ref="M743:M744"/>
    <mergeCell ref="AE743:AE744"/>
    <mergeCell ref="AJ733:AJ740"/>
    <mergeCell ref="L735:L736"/>
    <mergeCell ref="M735:M736"/>
    <mergeCell ref="AE735:AE736"/>
    <mergeCell ref="L737:L738"/>
    <mergeCell ref="M737:M738"/>
    <mergeCell ref="AE737:AE738"/>
    <mergeCell ref="L739:L740"/>
    <mergeCell ref="M739:M740"/>
    <mergeCell ref="Z733:Z740"/>
    <mergeCell ref="AA733:AA740"/>
    <mergeCell ref="L741:L742"/>
    <mergeCell ref="M741:M742"/>
    <mergeCell ref="Z741:Z744"/>
    <mergeCell ref="AE741:AE742"/>
    <mergeCell ref="AF741:AF744"/>
    <mergeCell ref="AJ751:AJ754"/>
    <mergeCell ref="L753:L754"/>
    <mergeCell ref="M753:M754"/>
    <mergeCell ref="AE753:AE754"/>
    <mergeCell ref="AA741:AA744"/>
    <mergeCell ref="AB741:AB744"/>
    <mergeCell ref="A733:A776"/>
    <mergeCell ref="C733:C740"/>
    <mergeCell ref="D733:D740"/>
    <mergeCell ref="E733:E768"/>
    <mergeCell ref="F733:F768"/>
    <mergeCell ref="G733:G740"/>
    <mergeCell ref="H733:H740"/>
    <mergeCell ref="I733:I740"/>
    <mergeCell ref="AD727:AD732"/>
    <mergeCell ref="AE727:AE728"/>
    <mergeCell ref="AF727:AF728"/>
    <mergeCell ref="J733:J740"/>
    <mergeCell ref="K733:K740"/>
    <mergeCell ref="L733:L734"/>
    <mergeCell ref="M733:M734"/>
    <mergeCell ref="X733:X740"/>
    <mergeCell ref="Y733:Y740"/>
    <mergeCell ref="L745:L746"/>
    <mergeCell ref="M745:M746"/>
    <mergeCell ref="Z745:Z750"/>
    <mergeCell ref="AE745:AE746"/>
    <mergeCell ref="AF745:AF750"/>
    <mergeCell ref="G745:G750"/>
    <mergeCell ref="H745:H750"/>
    <mergeCell ref="I745:I750"/>
    <mergeCell ref="J745:J750"/>
    <mergeCell ref="K745:K750"/>
    <mergeCell ref="K741:K744"/>
    <mergeCell ref="J753:J754"/>
    <mergeCell ref="G755:G760"/>
    <mergeCell ref="H755:H760"/>
    <mergeCell ref="I755:I760"/>
    <mergeCell ref="AF729:AF730"/>
    <mergeCell ref="L731:L732"/>
    <mergeCell ref="M731:M732"/>
    <mergeCell ref="M727:M728"/>
    <mergeCell ref="X727:X732"/>
    <mergeCell ref="Y727:Y732"/>
    <mergeCell ref="Z727:Z732"/>
    <mergeCell ref="AA727:AA732"/>
    <mergeCell ref="AB727:AB732"/>
    <mergeCell ref="C741:C760"/>
    <mergeCell ref="D741:D760"/>
    <mergeCell ref="G741:G744"/>
    <mergeCell ref="H741:H744"/>
    <mergeCell ref="I741:I744"/>
    <mergeCell ref="J741:J744"/>
    <mergeCell ref="AG733:AG740"/>
    <mergeCell ref="G727:G732"/>
    <mergeCell ref="H727:H732"/>
    <mergeCell ref="I727:I732"/>
    <mergeCell ref="J727:J732"/>
    <mergeCell ref="K727:K732"/>
    <mergeCell ref="L727:L728"/>
    <mergeCell ref="AB733:AB740"/>
    <mergeCell ref="AD733:AD768"/>
    <mergeCell ref="AE733:AE734"/>
    <mergeCell ref="AF733:AF740"/>
    <mergeCell ref="AE739:AE740"/>
    <mergeCell ref="AE751:AE752"/>
    <mergeCell ref="AF751:AF754"/>
    <mergeCell ref="AB755:AB760"/>
    <mergeCell ref="AF731:AF732"/>
    <mergeCell ref="J755:J760"/>
    <mergeCell ref="L719:L720"/>
    <mergeCell ref="M719:M720"/>
    <mergeCell ref="AE719:AE720"/>
    <mergeCell ref="I721:I726"/>
    <mergeCell ref="J721:J726"/>
    <mergeCell ref="L721:L722"/>
    <mergeCell ref="M721:M722"/>
    <mergeCell ref="AE721:AE722"/>
    <mergeCell ref="L723:L724"/>
    <mergeCell ref="AD711:AD726"/>
    <mergeCell ref="AE711:AE712"/>
    <mergeCell ref="AE731:AE732"/>
    <mergeCell ref="AF711:AF726"/>
    <mergeCell ref="AJ711:AJ726"/>
    <mergeCell ref="L713:L714"/>
    <mergeCell ref="M713:M714"/>
    <mergeCell ref="AE713:AE714"/>
    <mergeCell ref="L715:L716"/>
    <mergeCell ref="M715:M716"/>
    <mergeCell ref="AE715:AE716"/>
    <mergeCell ref="M711:M712"/>
    <mergeCell ref="X711:X726"/>
    <mergeCell ref="Y711:Y726"/>
    <mergeCell ref="Z711:Z726"/>
    <mergeCell ref="AA711:AA726"/>
    <mergeCell ref="AB711:AB726"/>
    <mergeCell ref="M717:M718"/>
    <mergeCell ref="M723:M724"/>
    <mergeCell ref="AJ727:AJ732"/>
    <mergeCell ref="L729:L730"/>
    <mergeCell ref="M729:M730"/>
    <mergeCell ref="AE729:AE730"/>
    <mergeCell ref="AE707:AE708"/>
    <mergeCell ref="L709:L710"/>
    <mergeCell ref="M709:M710"/>
    <mergeCell ref="AE709:AE710"/>
    <mergeCell ref="M705:M706"/>
    <mergeCell ref="X705:X710"/>
    <mergeCell ref="Y705:Y710"/>
    <mergeCell ref="Z705:Z710"/>
    <mergeCell ref="AA705:AA710"/>
    <mergeCell ref="AB705:AB710"/>
    <mergeCell ref="G705:G710"/>
    <mergeCell ref="H705:H710"/>
    <mergeCell ref="I705:I710"/>
    <mergeCell ref="J705:J710"/>
    <mergeCell ref="K705:K710"/>
    <mergeCell ref="L705:L706"/>
    <mergeCell ref="AE717:AE718"/>
    <mergeCell ref="AJ699:AJ704"/>
    <mergeCell ref="L701:L702"/>
    <mergeCell ref="M701:M702"/>
    <mergeCell ref="AE701:AE702"/>
    <mergeCell ref="L703:L704"/>
    <mergeCell ref="M703:M704"/>
    <mergeCell ref="AE703:AE704"/>
    <mergeCell ref="X699:X704"/>
    <mergeCell ref="Y699:Y704"/>
    <mergeCell ref="Z699:Z704"/>
    <mergeCell ref="AA699:AA704"/>
    <mergeCell ref="AB699:AB704"/>
    <mergeCell ref="AE699:AE700"/>
    <mergeCell ref="L697:L698"/>
    <mergeCell ref="M697:M698"/>
    <mergeCell ref="AE697:AE698"/>
    <mergeCell ref="G711:G726"/>
    <mergeCell ref="H711:H726"/>
    <mergeCell ref="I711:I720"/>
    <mergeCell ref="J711:J720"/>
    <mergeCell ref="K711:K726"/>
    <mergeCell ref="L711:L712"/>
    <mergeCell ref="L717:L718"/>
    <mergeCell ref="AE723:AE724"/>
    <mergeCell ref="L725:L726"/>
    <mergeCell ref="M725:M726"/>
    <mergeCell ref="AE725:AE726"/>
    <mergeCell ref="AE705:AE706"/>
    <mergeCell ref="AF705:AF710"/>
    <mergeCell ref="AJ705:AJ710"/>
    <mergeCell ref="L707:L708"/>
    <mergeCell ref="M707:M708"/>
    <mergeCell ref="G699:G704"/>
    <mergeCell ref="H699:H704"/>
    <mergeCell ref="I699:I704"/>
    <mergeCell ref="J699:J704"/>
    <mergeCell ref="K699:K704"/>
    <mergeCell ref="L699:L700"/>
    <mergeCell ref="M699:M700"/>
    <mergeCell ref="Z695:Z698"/>
    <mergeCell ref="AA695:AA698"/>
    <mergeCell ref="AB695:AB698"/>
    <mergeCell ref="AE695:AE696"/>
    <mergeCell ref="AF695:AF698"/>
    <mergeCell ref="AJ695:AJ698"/>
    <mergeCell ref="AE693:AE694"/>
    <mergeCell ref="G695:G698"/>
    <mergeCell ref="H695:H698"/>
    <mergeCell ref="I695:I698"/>
    <mergeCell ref="J695:J698"/>
    <mergeCell ref="K695:K698"/>
    <mergeCell ref="L695:L696"/>
    <mergeCell ref="M695:M696"/>
    <mergeCell ref="X695:X698"/>
    <mergeCell ref="Y695:Y698"/>
    <mergeCell ref="AF689:AF694"/>
    <mergeCell ref="AJ689:AJ694"/>
    <mergeCell ref="I691:I692"/>
    <mergeCell ref="J691:J692"/>
    <mergeCell ref="L691:L692"/>
    <mergeCell ref="M691:M692"/>
    <mergeCell ref="AE691:AE692"/>
    <mergeCell ref="I693:I694"/>
    <mergeCell ref="AF699:AF704"/>
    <mergeCell ref="G683:G688"/>
    <mergeCell ref="H683:H688"/>
    <mergeCell ref="I683:I688"/>
    <mergeCell ref="J683:J688"/>
    <mergeCell ref="K683:K688"/>
    <mergeCell ref="L683:L684"/>
    <mergeCell ref="J693:J694"/>
    <mergeCell ref="M689:M690"/>
    <mergeCell ref="X689:X694"/>
    <mergeCell ref="Y689:Y694"/>
    <mergeCell ref="Z689:Z694"/>
    <mergeCell ref="AA689:AA694"/>
    <mergeCell ref="AB689:AB694"/>
    <mergeCell ref="M693:M694"/>
    <mergeCell ref="G689:G694"/>
    <mergeCell ref="H689:H694"/>
    <mergeCell ref="I689:I690"/>
    <mergeCell ref="J689:J690"/>
    <mergeCell ref="L689:L690"/>
    <mergeCell ref="L693:L694"/>
    <mergeCell ref="H677:H682"/>
    <mergeCell ref="I677:I682"/>
    <mergeCell ref="J677:J682"/>
    <mergeCell ref="K677:K682"/>
    <mergeCell ref="L677:L678"/>
    <mergeCell ref="AJ683:AJ688"/>
    <mergeCell ref="L685:L686"/>
    <mergeCell ref="M685:M686"/>
    <mergeCell ref="AE685:AE686"/>
    <mergeCell ref="L687:L688"/>
    <mergeCell ref="M687:M688"/>
    <mergeCell ref="AE687:AE688"/>
    <mergeCell ref="M683:M684"/>
    <mergeCell ref="X683:X688"/>
    <mergeCell ref="Y683:Y688"/>
    <mergeCell ref="Z683:Z688"/>
    <mergeCell ref="AA683:AA688"/>
    <mergeCell ref="AB683:AB688"/>
    <mergeCell ref="AF683:AF688"/>
    <mergeCell ref="AF669:AF676"/>
    <mergeCell ref="AG669:AG732"/>
    <mergeCell ref="AJ669:AJ676"/>
    <mergeCell ref="L671:L672"/>
    <mergeCell ref="M671:M672"/>
    <mergeCell ref="AE671:AE672"/>
    <mergeCell ref="L673:L674"/>
    <mergeCell ref="M673:M674"/>
    <mergeCell ref="AE673:AE674"/>
    <mergeCell ref="L675:L676"/>
    <mergeCell ref="Y669:Y676"/>
    <mergeCell ref="Z669:Z676"/>
    <mergeCell ref="AA669:AA676"/>
    <mergeCell ref="AB669:AB676"/>
    <mergeCell ref="AD669:AD710"/>
    <mergeCell ref="AE669:AE670"/>
    <mergeCell ref="AE675:AE676"/>
    <mergeCell ref="AE677:AE678"/>
    <mergeCell ref="AE683:AE684"/>
    <mergeCell ref="AE689:AE690"/>
    <mergeCell ref="AF677:AF682"/>
    <mergeCell ref="AJ677:AJ682"/>
    <mergeCell ref="L679:L680"/>
    <mergeCell ref="M679:M680"/>
    <mergeCell ref="AE679:AE680"/>
    <mergeCell ref="L681:L682"/>
    <mergeCell ref="M681:M682"/>
    <mergeCell ref="AE681:AE682"/>
    <mergeCell ref="M677:M678"/>
    <mergeCell ref="X677:X682"/>
    <mergeCell ref="Y677:Y682"/>
    <mergeCell ref="Z677:Z682"/>
    <mergeCell ref="J669:J676"/>
    <mergeCell ref="K669:K676"/>
    <mergeCell ref="L669:L670"/>
    <mergeCell ref="M669:M670"/>
    <mergeCell ref="X669:X676"/>
    <mergeCell ref="M675:M676"/>
    <mergeCell ref="L667:L668"/>
    <mergeCell ref="M667:M668"/>
    <mergeCell ref="AE667:AE668"/>
    <mergeCell ref="A669:A732"/>
    <mergeCell ref="C669:C732"/>
    <mergeCell ref="D669:D732"/>
    <mergeCell ref="E669:E732"/>
    <mergeCell ref="F669:F732"/>
    <mergeCell ref="G669:G676"/>
    <mergeCell ref="H669:H676"/>
    <mergeCell ref="AA661:AA668"/>
    <mergeCell ref="AB661:AB668"/>
    <mergeCell ref="AE661:AE662"/>
    <mergeCell ref="A637:A668"/>
    <mergeCell ref="B637:B812"/>
    <mergeCell ref="C637:C642"/>
    <mergeCell ref="D637:D642"/>
    <mergeCell ref="E637:E660"/>
    <mergeCell ref="F637:F660"/>
    <mergeCell ref="C643:C660"/>
    <mergeCell ref="D643:D660"/>
    <mergeCell ref="C661:C668"/>
    <mergeCell ref="D661:D668"/>
    <mergeCell ref="AA677:AA682"/>
    <mergeCell ref="AB677:AB682"/>
    <mergeCell ref="G677:G682"/>
    <mergeCell ref="AJ661:AJ668"/>
    <mergeCell ref="AE663:AE664"/>
    <mergeCell ref="AE665:AE666"/>
    <mergeCell ref="K661:K668"/>
    <mergeCell ref="L661:L662"/>
    <mergeCell ref="M661:M662"/>
    <mergeCell ref="X661:X668"/>
    <mergeCell ref="Y661:Y668"/>
    <mergeCell ref="Z661:Z668"/>
    <mergeCell ref="L663:L664"/>
    <mergeCell ref="M663:M664"/>
    <mergeCell ref="L665:L666"/>
    <mergeCell ref="M665:M666"/>
    <mergeCell ref="E661:E668"/>
    <mergeCell ref="F661:F668"/>
    <mergeCell ref="G661:G668"/>
    <mergeCell ref="H661:H668"/>
    <mergeCell ref="I661:I668"/>
    <mergeCell ref="J661:J668"/>
    <mergeCell ref="AJ655:AJ660"/>
    <mergeCell ref="L657:L658"/>
    <mergeCell ref="M657:M658"/>
    <mergeCell ref="AE657:AE658"/>
    <mergeCell ref="L659:L660"/>
    <mergeCell ref="M659:M660"/>
    <mergeCell ref="AE659:AE660"/>
    <mergeCell ref="M655:M656"/>
    <mergeCell ref="X655:X660"/>
    <mergeCell ref="Y655:Y660"/>
    <mergeCell ref="Z655:Z660"/>
    <mergeCell ref="AA655:AA660"/>
    <mergeCell ref="AB655:AB660"/>
    <mergeCell ref="G655:G660"/>
    <mergeCell ref="H655:H660"/>
    <mergeCell ref="I655:I660"/>
    <mergeCell ref="J655:J660"/>
    <mergeCell ref="K655:K660"/>
    <mergeCell ref="L655:L656"/>
    <mergeCell ref="AJ649:AJ654"/>
    <mergeCell ref="L651:L652"/>
    <mergeCell ref="M651:M652"/>
    <mergeCell ref="AE651:AE652"/>
    <mergeCell ref="L653:L654"/>
    <mergeCell ref="M653:M654"/>
    <mergeCell ref="AE653:AE654"/>
    <mergeCell ref="M649:M650"/>
    <mergeCell ref="X649:X654"/>
    <mergeCell ref="Y649:Y654"/>
    <mergeCell ref="Z649:Z654"/>
    <mergeCell ref="AA649:AA654"/>
    <mergeCell ref="AB649:AB654"/>
    <mergeCell ref="G649:G654"/>
    <mergeCell ref="H649:H654"/>
    <mergeCell ref="I649:I654"/>
    <mergeCell ref="J649:J654"/>
    <mergeCell ref="K649:K654"/>
    <mergeCell ref="L649:L650"/>
    <mergeCell ref="G637:G642"/>
    <mergeCell ref="H637:H642"/>
    <mergeCell ref="I637:I642"/>
    <mergeCell ref="J637:J642"/>
    <mergeCell ref="K637:K642"/>
    <mergeCell ref="L637:L638"/>
    <mergeCell ref="AJ643:AJ648"/>
    <mergeCell ref="L645:L646"/>
    <mergeCell ref="M645:M646"/>
    <mergeCell ref="AE645:AE646"/>
    <mergeCell ref="L647:L648"/>
    <mergeCell ref="M647:M648"/>
    <mergeCell ref="AE647:AE648"/>
    <mergeCell ref="Y643:Y648"/>
    <mergeCell ref="Z643:Z648"/>
    <mergeCell ref="AA643:AA648"/>
    <mergeCell ref="AB643:AB648"/>
    <mergeCell ref="AE643:AE644"/>
    <mergeCell ref="AF643:AF648"/>
    <mergeCell ref="G643:G648"/>
    <mergeCell ref="H643:H648"/>
    <mergeCell ref="I643:I648"/>
    <mergeCell ref="J643:J648"/>
    <mergeCell ref="K643:K648"/>
    <mergeCell ref="L643:L644"/>
    <mergeCell ref="AI637:AI812"/>
    <mergeCell ref="AJ637:AJ642"/>
    <mergeCell ref="L639:L640"/>
    <mergeCell ref="M639:M640"/>
    <mergeCell ref="AE639:AE640"/>
    <mergeCell ref="L641:L642"/>
    <mergeCell ref="M641:M642"/>
    <mergeCell ref="AD633:AD636"/>
    <mergeCell ref="I633:I636"/>
    <mergeCell ref="J633:J636"/>
    <mergeCell ref="K633:K636"/>
    <mergeCell ref="L633:L634"/>
    <mergeCell ref="M633:M634"/>
    <mergeCell ref="X633:X636"/>
    <mergeCell ref="AF637:AF642"/>
    <mergeCell ref="AG637:AG642"/>
    <mergeCell ref="AH637:AH812"/>
    <mergeCell ref="AG643:AG648"/>
    <mergeCell ref="AE649:AE650"/>
    <mergeCell ref="AF649:AF654"/>
    <mergeCell ref="AG649:AG654"/>
    <mergeCell ref="M637:M638"/>
    <mergeCell ref="X637:X642"/>
    <mergeCell ref="Y637:Y642"/>
    <mergeCell ref="Z637:Z642"/>
    <mergeCell ref="AA637:AA642"/>
    <mergeCell ref="AB637:AB642"/>
    <mergeCell ref="AE641:AE642"/>
    <mergeCell ref="M643:M644"/>
    <mergeCell ref="X643:X648"/>
    <mergeCell ref="AC637:AC812"/>
    <mergeCell ref="AD637:AD668"/>
    <mergeCell ref="AE637:AE638"/>
    <mergeCell ref="AE655:AE656"/>
    <mergeCell ref="AF655:AF660"/>
    <mergeCell ref="AG655:AG660"/>
    <mergeCell ref="AF661:AF668"/>
    <mergeCell ref="AG661:AG668"/>
    <mergeCell ref="I669:I676"/>
    <mergeCell ref="C633:C636"/>
    <mergeCell ref="D633:D636"/>
    <mergeCell ref="E633:E636"/>
    <mergeCell ref="F633:F636"/>
    <mergeCell ref="G633:G636"/>
    <mergeCell ref="H633:H636"/>
    <mergeCell ref="AB629:AB632"/>
    <mergeCell ref="AE629:AE630"/>
    <mergeCell ref="AF629:AF632"/>
    <mergeCell ref="AG629:AG632"/>
    <mergeCell ref="AJ629:AJ632"/>
    <mergeCell ref="L631:L632"/>
    <mergeCell ref="M631:M632"/>
    <mergeCell ref="AE631:AE632"/>
    <mergeCell ref="L629:L630"/>
    <mergeCell ref="M629:M630"/>
    <mergeCell ref="X629:X632"/>
    <mergeCell ref="Y629:Y632"/>
    <mergeCell ref="Z629:Z632"/>
    <mergeCell ref="AA629:AA632"/>
    <mergeCell ref="AE633:AE634"/>
    <mergeCell ref="AF633:AF636"/>
    <mergeCell ref="AG633:AG636"/>
    <mergeCell ref="AJ633:AJ636"/>
    <mergeCell ref="L635:L636"/>
    <mergeCell ref="M635:M636"/>
    <mergeCell ref="AE635:AE636"/>
    <mergeCell ref="Y633:Y636"/>
    <mergeCell ref="Z633:Z636"/>
    <mergeCell ref="AA633:AA636"/>
    <mergeCell ref="AB633:AB636"/>
    <mergeCell ref="AC633:AC636"/>
    <mergeCell ref="C629:C632"/>
    <mergeCell ref="D629:D632"/>
    <mergeCell ref="E629:E632"/>
    <mergeCell ref="F629:F632"/>
    <mergeCell ref="G629:G632"/>
    <mergeCell ref="H629:H632"/>
    <mergeCell ref="I629:I632"/>
    <mergeCell ref="J629:J632"/>
    <mergeCell ref="K629:K632"/>
    <mergeCell ref="AB623:AB628"/>
    <mergeCell ref="AE623:AE624"/>
    <mergeCell ref="AF623:AF628"/>
    <mergeCell ref="AG623:AG628"/>
    <mergeCell ref="AJ623:AJ628"/>
    <mergeCell ref="L625:L626"/>
    <mergeCell ref="M625:M626"/>
    <mergeCell ref="AE625:AE626"/>
    <mergeCell ref="L627:L628"/>
    <mergeCell ref="M627:M628"/>
    <mergeCell ref="K623:K628"/>
    <mergeCell ref="L623:L624"/>
    <mergeCell ref="M623:M624"/>
    <mergeCell ref="X623:X628"/>
    <mergeCell ref="Y623:Y628"/>
    <mergeCell ref="Z623:Z628"/>
    <mergeCell ref="C623:C628"/>
    <mergeCell ref="D623:D628"/>
    <mergeCell ref="E623:E628"/>
    <mergeCell ref="F623:F628"/>
    <mergeCell ref="G623:G628"/>
    <mergeCell ref="H623:H628"/>
    <mergeCell ref="I623:I628"/>
    <mergeCell ref="J623:J628"/>
    <mergeCell ref="AE615:AE616"/>
    <mergeCell ref="AF615:AF622"/>
    <mergeCell ref="AJ615:AJ622"/>
    <mergeCell ref="L617:L618"/>
    <mergeCell ref="M617:M618"/>
    <mergeCell ref="AE617:AE618"/>
    <mergeCell ref="L619:L620"/>
    <mergeCell ref="M619:M620"/>
    <mergeCell ref="AE619:AE620"/>
    <mergeCell ref="L621:L622"/>
    <mergeCell ref="AE627:AE628"/>
    <mergeCell ref="H599:H606"/>
    <mergeCell ref="I599:I606"/>
    <mergeCell ref="AE613:AE614"/>
    <mergeCell ref="G615:G622"/>
    <mergeCell ref="H615:H622"/>
    <mergeCell ref="I615:I622"/>
    <mergeCell ref="J615:J622"/>
    <mergeCell ref="K615:K622"/>
    <mergeCell ref="L615:L616"/>
    <mergeCell ref="M615:M616"/>
    <mergeCell ref="X615:X622"/>
    <mergeCell ref="Y615:Y622"/>
    <mergeCell ref="AE607:AE608"/>
    <mergeCell ref="AF607:AF614"/>
    <mergeCell ref="AJ607:AJ614"/>
    <mergeCell ref="L609:L610"/>
    <mergeCell ref="M609:M610"/>
    <mergeCell ref="AE609:AE610"/>
    <mergeCell ref="L611:L612"/>
    <mergeCell ref="M611:M612"/>
    <mergeCell ref="AE611:AE612"/>
    <mergeCell ref="L613:L614"/>
    <mergeCell ref="M607:M608"/>
    <mergeCell ref="X607:X614"/>
    <mergeCell ref="Y607:Y614"/>
    <mergeCell ref="Z607:Z614"/>
    <mergeCell ref="AA607:AA614"/>
    <mergeCell ref="AB607:AB614"/>
    <mergeCell ref="M613:M614"/>
    <mergeCell ref="M621:M622"/>
    <mergeCell ref="AE621:AE622"/>
    <mergeCell ref="L607:L608"/>
    <mergeCell ref="AD599:AD632"/>
    <mergeCell ref="AE599:AE600"/>
    <mergeCell ref="AF599:AF606"/>
    <mergeCell ref="AG599:AG622"/>
    <mergeCell ref="AJ599:AJ606"/>
    <mergeCell ref="L601:L602"/>
    <mergeCell ref="M601:M602"/>
    <mergeCell ref="AE601:AE602"/>
    <mergeCell ref="L603:L604"/>
    <mergeCell ref="M603:M604"/>
    <mergeCell ref="X599:X606"/>
    <mergeCell ref="Y599:Y606"/>
    <mergeCell ref="Z599:Z606"/>
    <mergeCell ref="AA599:AA606"/>
    <mergeCell ref="AB599:AB606"/>
    <mergeCell ref="AC599:AC632"/>
    <mergeCell ref="Z615:Z622"/>
    <mergeCell ref="AA615:AA622"/>
    <mergeCell ref="AB615:AB622"/>
    <mergeCell ref="AA623:AA628"/>
    <mergeCell ref="C599:C622"/>
    <mergeCell ref="D599:D622"/>
    <mergeCell ref="E599:E622"/>
    <mergeCell ref="F599:F622"/>
    <mergeCell ref="G599:G606"/>
    <mergeCell ref="Z595:Z598"/>
    <mergeCell ref="AA595:AA598"/>
    <mergeCell ref="AB595:AB598"/>
    <mergeCell ref="AC595:AC598"/>
    <mergeCell ref="AD595:AD598"/>
    <mergeCell ref="AE595:AE596"/>
    <mergeCell ref="G595:G598"/>
    <mergeCell ref="H595:H598"/>
    <mergeCell ref="I595:I598"/>
    <mergeCell ref="J595:J598"/>
    <mergeCell ref="K595:K598"/>
    <mergeCell ref="L595:L596"/>
    <mergeCell ref="C591:C598"/>
    <mergeCell ref="D591:D598"/>
    <mergeCell ref="E591:E598"/>
    <mergeCell ref="F591:F598"/>
    <mergeCell ref="G591:G594"/>
    <mergeCell ref="H591:H594"/>
    <mergeCell ref="AE603:AE604"/>
    <mergeCell ref="L605:L606"/>
    <mergeCell ref="M605:M606"/>
    <mergeCell ref="AE605:AE606"/>
    <mergeCell ref="G607:G614"/>
    <mergeCell ref="H607:H614"/>
    <mergeCell ref="I607:I614"/>
    <mergeCell ref="J607:J614"/>
    <mergeCell ref="K607:K614"/>
    <mergeCell ref="AJ591:AJ594"/>
    <mergeCell ref="L593:L594"/>
    <mergeCell ref="M593:M594"/>
    <mergeCell ref="AE593:AE594"/>
    <mergeCell ref="M595:M596"/>
    <mergeCell ref="X595:X598"/>
    <mergeCell ref="Y595:Y598"/>
    <mergeCell ref="L591:L592"/>
    <mergeCell ref="M591:M592"/>
    <mergeCell ref="X591:X594"/>
    <mergeCell ref="Y591:Y594"/>
    <mergeCell ref="Z591:Z594"/>
    <mergeCell ref="AA591:AA594"/>
    <mergeCell ref="AE589:AE590"/>
    <mergeCell ref="J599:J606"/>
    <mergeCell ref="K599:K606"/>
    <mergeCell ref="L599:L600"/>
    <mergeCell ref="M599:M600"/>
    <mergeCell ref="AF595:AF598"/>
    <mergeCell ref="AJ595:AJ598"/>
    <mergeCell ref="L597:L598"/>
    <mergeCell ref="M597:M598"/>
    <mergeCell ref="AE597:AE598"/>
    <mergeCell ref="I591:I594"/>
    <mergeCell ref="J591:J594"/>
    <mergeCell ref="K591:K594"/>
    <mergeCell ref="AE583:AE584"/>
    <mergeCell ref="AF583:AF590"/>
    <mergeCell ref="AG583:AG590"/>
    <mergeCell ref="AJ583:AJ590"/>
    <mergeCell ref="L585:L586"/>
    <mergeCell ref="M585:M586"/>
    <mergeCell ref="AE585:AE586"/>
    <mergeCell ref="L587:L588"/>
    <mergeCell ref="M587:M588"/>
    <mergeCell ref="AE587:AE588"/>
    <mergeCell ref="Y583:Y590"/>
    <mergeCell ref="Z583:Z590"/>
    <mergeCell ref="AA583:AA590"/>
    <mergeCell ref="AB583:AB590"/>
    <mergeCell ref="AC583:AC594"/>
    <mergeCell ref="AD583:AD590"/>
    <mergeCell ref="AB591:AB594"/>
    <mergeCell ref="AD591:AD594"/>
    <mergeCell ref="I583:I590"/>
    <mergeCell ref="J583:J590"/>
    <mergeCell ref="K583:K590"/>
    <mergeCell ref="L583:L584"/>
    <mergeCell ref="M583:M584"/>
    <mergeCell ref="X583:X590"/>
    <mergeCell ref="L589:L590"/>
    <mergeCell ref="M589:M590"/>
    <mergeCell ref="AE591:AE592"/>
    <mergeCell ref="AF591:AF594"/>
    <mergeCell ref="AG591:AG598"/>
    <mergeCell ref="AF577:AF582"/>
    <mergeCell ref="AJ577:AJ582"/>
    <mergeCell ref="L579:L580"/>
    <mergeCell ref="M579:M580"/>
    <mergeCell ref="AE579:AE580"/>
    <mergeCell ref="L581:L582"/>
    <mergeCell ref="M581:M582"/>
    <mergeCell ref="AE581:AE582"/>
    <mergeCell ref="Y577:Y582"/>
    <mergeCell ref="Z577:Z582"/>
    <mergeCell ref="AA577:AA582"/>
    <mergeCell ref="AB577:AB582"/>
    <mergeCell ref="AC577:AC582"/>
    <mergeCell ref="AD577:AD582"/>
    <mergeCell ref="I577:I582"/>
    <mergeCell ref="J577:J582"/>
    <mergeCell ref="K577:K582"/>
    <mergeCell ref="L577:L578"/>
    <mergeCell ref="M577:M578"/>
    <mergeCell ref="X577:X582"/>
    <mergeCell ref="AE573:AE574"/>
    <mergeCell ref="L575:L576"/>
    <mergeCell ref="M575:M576"/>
    <mergeCell ref="AE575:AE576"/>
    <mergeCell ref="Y571:Y576"/>
    <mergeCell ref="Z571:Z576"/>
    <mergeCell ref="AA571:AA576"/>
    <mergeCell ref="AB571:AB576"/>
    <mergeCell ref="AC571:AC576"/>
    <mergeCell ref="AD571:AD576"/>
    <mergeCell ref="I571:I576"/>
    <mergeCell ref="J571:J576"/>
    <mergeCell ref="K571:K576"/>
    <mergeCell ref="L571:L572"/>
    <mergeCell ref="M571:M572"/>
    <mergeCell ref="X571:X576"/>
    <mergeCell ref="C583:C590"/>
    <mergeCell ref="D583:D590"/>
    <mergeCell ref="E583:E590"/>
    <mergeCell ref="F583:F590"/>
    <mergeCell ref="G583:G590"/>
    <mergeCell ref="H583:H590"/>
    <mergeCell ref="AE577:AE578"/>
    <mergeCell ref="C571:C582"/>
    <mergeCell ref="D571:D582"/>
    <mergeCell ref="E571:E582"/>
    <mergeCell ref="F571:F582"/>
    <mergeCell ref="G571:G576"/>
    <mergeCell ref="I555:I562"/>
    <mergeCell ref="J555:J562"/>
    <mergeCell ref="K555:K562"/>
    <mergeCell ref="L555:L556"/>
    <mergeCell ref="M555:M556"/>
    <mergeCell ref="X555:X562"/>
    <mergeCell ref="H571:H576"/>
    <mergeCell ref="G577:G582"/>
    <mergeCell ref="H577:H582"/>
    <mergeCell ref="AF563:AF570"/>
    <mergeCell ref="AJ563:AJ570"/>
    <mergeCell ref="L565:L566"/>
    <mergeCell ref="M565:M566"/>
    <mergeCell ref="AE565:AE566"/>
    <mergeCell ref="L567:L568"/>
    <mergeCell ref="M567:M568"/>
    <mergeCell ref="AE567:AE568"/>
    <mergeCell ref="L569:L570"/>
    <mergeCell ref="M569:M570"/>
    <mergeCell ref="Z563:Z570"/>
    <mergeCell ref="AA563:AA570"/>
    <mergeCell ref="AB563:AB570"/>
    <mergeCell ref="AC563:AC570"/>
    <mergeCell ref="AD563:AD570"/>
    <mergeCell ref="AE563:AE564"/>
    <mergeCell ref="AE569:AE570"/>
    <mergeCell ref="AE571:AE572"/>
    <mergeCell ref="AF571:AF576"/>
    <mergeCell ref="AG571:AG582"/>
    <mergeCell ref="AJ571:AJ576"/>
    <mergeCell ref="L573:L574"/>
    <mergeCell ref="M573:M574"/>
    <mergeCell ref="Y563:Y570"/>
    <mergeCell ref="AE555:AE556"/>
    <mergeCell ref="AF555:AF562"/>
    <mergeCell ref="AG555:AG570"/>
    <mergeCell ref="AJ555:AJ562"/>
    <mergeCell ref="L557:L558"/>
    <mergeCell ref="M557:M558"/>
    <mergeCell ref="AE557:AE558"/>
    <mergeCell ref="L559:L560"/>
    <mergeCell ref="M559:M560"/>
    <mergeCell ref="AE559:AE560"/>
    <mergeCell ref="Y555:Y562"/>
    <mergeCell ref="Z555:Z562"/>
    <mergeCell ref="AA555:AA562"/>
    <mergeCell ref="AB555:AB562"/>
    <mergeCell ref="AC555:AC562"/>
    <mergeCell ref="AD555:AD562"/>
    <mergeCell ref="L561:L562"/>
    <mergeCell ref="M561:M562"/>
    <mergeCell ref="C555:C570"/>
    <mergeCell ref="D555:D570"/>
    <mergeCell ref="E555:E570"/>
    <mergeCell ref="F555:F570"/>
    <mergeCell ref="G555:G562"/>
    <mergeCell ref="H555:H562"/>
    <mergeCell ref="AF547:AF554"/>
    <mergeCell ref="AJ547:AJ554"/>
    <mergeCell ref="L549:L550"/>
    <mergeCell ref="M549:M550"/>
    <mergeCell ref="AE549:AE550"/>
    <mergeCell ref="L551:L552"/>
    <mergeCell ref="M551:M552"/>
    <mergeCell ref="AE551:AE552"/>
    <mergeCell ref="L553:L554"/>
    <mergeCell ref="M553:M554"/>
    <mergeCell ref="Z547:Z554"/>
    <mergeCell ref="AA547:AA554"/>
    <mergeCell ref="AB547:AB554"/>
    <mergeCell ref="AC547:AC554"/>
    <mergeCell ref="AD547:AD554"/>
    <mergeCell ref="AE547:AE548"/>
    <mergeCell ref="AE553:AE554"/>
    <mergeCell ref="AE561:AE562"/>
    <mergeCell ref="G563:G570"/>
    <mergeCell ref="H563:H570"/>
    <mergeCell ref="I563:I570"/>
    <mergeCell ref="J563:J570"/>
    <mergeCell ref="K563:K570"/>
    <mergeCell ref="L563:L564"/>
    <mergeCell ref="M563:M564"/>
    <mergeCell ref="X563:X570"/>
    <mergeCell ref="AE545:AE546"/>
    <mergeCell ref="G547:G554"/>
    <mergeCell ref="H547:H554"/>
    <mergeCell ref="I547:I554"/>
    <mergeCell ref="J547:J554"/>
    <mergeCell ref="K547:K554"/>
    <mergeCell ref="L547:L548"/>
    <mergeCell ref="M547:M548"/>
    <mergeCell ref="X547:X554"/>
    <mergeCell ref="Y547:Y554"/>
    <mergeCell ref="AE539:AE540"/>
    <mergeCell ref="AF539:AF546"/>
    <mergeCell ref="AG539:AG554"/>
    <mergeCell ref="AJ539:AJ546"/>
    <mergeCell ref="L541:L542"/>
    <mergeCell ref="M541:M542"/>
    <mergeCell ref="AE541:AE542"/>
    <mergeCell ref="L543:L544"/>
    <mergeCell ref="M543:M544"/>
    <mergeCell ref="AE543:AE544"/>
    <mergeCell ref="Y539:Y546"/>
    <mergeCell ref="Z539:Z546"/>
    <mergeCell ref="AA539:AA546"/>
    <mergeCell ref="AB539:AB546"/>
    <mergeCell ref="AC539:AC546"/>
    <mergeCell ref="AD539:AD546"/>
    <mergeCell ref="I539:I546"/>
    <mergeCell ref="J539:J546"/>
    <mergeCell ref="K539:K546"/>
    <mergeCell ref="L539:L540"/>
    <mergeCell ref="M539:M540"/>
    <mergeCell ref="X539:X546"/>
    <mergeCell ref="L545:L546"/>
    <mergeCell ref="M545:M546"/>
    <mergeCell ref="C539:C554"/>
    <mergeCell ref="D539:D554"/>
    <mergeCell ref="E539:E554"/>
    <mergeCell ref="F539:F554"/>
    <mergeCell ref="G539:G546"/>
    <mergeCell ref="H539:H546"/>
    <mergeCell ref="AF531:AF538"/>
    <mergeCell ref="AG531:AG538"/>
    <mergeCell ref="AJ531:AJ538"/>
    <mergeCell ref="L533:L534"/>
    <mergeCell ref="M533:M534"/>
    <mergeCell ref="AE533:AE534"/>
    <mergeCell ref="L535:L536"/>
    <mergeCell ref="M535:M536"/>
    <mergeCell ref="AE535:AE536"/>
    <mergeCell ref="L537:L538"/>
    <mergeCell ref="Y531:Y538"/>
    <mergeCell ref="Z531:Z538"/>
    <mergeCell ref="AA531:AA538"/>
    <mergeCell ref="AB531:AB538"/>
    <mergeCell ref="AD531:AD538"/>
    <mergeCell ref="AE531:AE532"/>
    <mergeCell ref="AE537:AE538"/>
    <mergeCell ref="I531:I538"/>
    <mergeCell ref="J531:J538"/>
    <mergeCell ref="K531:K538"/>
    <mergeCell ref="L531:L532"/>
    <mergeCell ref="M531:M532"/>
    <mergeCell ref="X531:X538"/>
    <mergeCell ref="M537:M538"/>
    <mergeCell ref="C531:C538"/>
    <mergeCell ref="D531:D538"/>
    <mergeCell ref="E531:E538"/>
    <mergeCell ref="F531:F538"/>
    <mergeCell ref="G531:G538"/>
    <mergeCell ref="H531:H538"/>
    <mergeCell ref="AF527:AF530"/>
    <mergeCell ref="AG527:AG530"/>
    <mergeCell ref="AJ527:AJ530"/>
    <mergeCell ref="L529:L530"/>
    <mergeCell ref="M529:M530"/>
    <mergeCell ref="AE529:AE530"/>
    <mergeCell ref="Y527:Y530"/>
    <mergeCell ref="Z527:Z530"/>
    <mergeCell ref="AA527:AA530"/>
    <mergeCell ref="AB527:AB530"/>
    <mergeCell ref="AD527:AD530"/>
    <mergeCell ref="AE527:AE528"/>
    <mergeCell ref="I527:I530"/>
    <mergeCell ref="J527:J530"/>
    <mergeCell ref="K527:K530"/>
    <mergeCell ref="L527:L528"/>
    <mergeCell ref="M527:M528"/>
    <mergeCell ref="X527:X530"/>
    <mergeCell ref="C527:C530"/>
    <mergeCell ref="D527:D530"/>
    <mergeCell ref="E527:E530"/>
    <mergeCell ref="F527:F530"/>
    <mergeCell ref="G527:G530"/>
    <mergeCell ref="H527:H530"/>
    <mergeCell ref="AG511:AG526"/>
    <mergeCell ref="AJ511:AJ526"/>
    <mergeCell ref="L513:L514"/>
    <mergeCell ref="M513:M514"/>
    <mergeCell ref="AE513:AE514"/>
    <mergeCell ref="L515:L516"/>
    <mergeCell ref="M515:M516"/>
    <mergeCell ref="AD515:AD516"/>
    <mergeCell ref="X511:X526"/>
    <mergeCell ref="Y511:Y526"/>
    <mergeCell ref="Z511:Z526"/>
    <mergeCell ref="AA511:AA526"/>
    <mergeCell ref="AB511:AB526"/>
    <mergeCell ref="AD511:AD514"/>
    <mergeCell ref="H511:H526"/>
    <mergeCell ref="I511:I526"/>
    <mergeCell ref="J511:J526"/>
    <mergeCell ref="K511:K526"/>
    <mergeCell ref="L511:L512"/>
    <mergeCell ref="M511:M512"/>
    <mergeCell ref="M521:M522"/>
    <mergeCell ref="AE521:AE522"/>
    <mergeCell ref="L523:L524"/>
    <mergeCell ref="M523:M524"/>
    <mergeCell ref="AE523:AE524"/>
    <mergeCell ref="L525:L526"/>
    <mergeCell ref="M525:M526"/>
    <mergeCell ref="AD525:AD526"/>
    <mergeCell ref="AE525:AE526"/>
    <mergeCell ref="AE515:AE516"/>
    <mergeCell ref="L517:L518"/>
    <mergeCell ref="M517:M518"/>
    <mergeCell ref="C511:C526"/>
    <mergeCell ref="D511:D526"/>
    <mergeCell ref="E511:E526"/>
    <mergeCell ref="F511:F526"/>
    <mergeCell ref="G511:G526"/>
    <mergeCell ref="Z507:Z510"/>
    <mergeCell ref="AA507:AA510"/>
    <mergeCell ref="AB507:AB510"/>
    <mergeCell ref="AD507:AD510"/>
    <mergeCell ref="AE507:AE508"/>
    <mergeCell ref="AF507:AF510"/>
    <mergeCell ref="J507:J510"/>
    <mergeCell ref="K507:K510"/>
    <mergeCell ref="L507:L508"/>
    <mergeCell ref="M507:M508"/>
    <mergeCell ref="X507:X510"/>
    <mergeCell ref="Y507:Y510"/>
    <mergeCell ref="AE511:AE512"/>
    <mergeCell ref="AF511:AF526"/>
    <mergeCell ref="AD517:AD518"/>
    <mergeCell ref="AE517:AE518"/>
    <mergeCell ref="L519:L520"/>
    <mergeCell ref="M519:M520"/>
    <mergeCell ref="AD519:AD524"/>
    <mergeCell ref="AE519:AE520"/>
    <mergeCell ref="L521:L522"/>
    <mergeCell ref="K499:K506"/>
    <mergeCell ref="L499:L500"/>
    <mergeCell ref="M499:M500"/>
    <mergeCell ref="X499:X506"/>
    <mergeCell ref="L501:L502"/>
    <mergeCell ref="M501:M502"/>
    <mergeCell ref="L503:L504"/>
    <mergeCell ref="M503:M504"/>
    <mergeCell ref="C499:C506"/>
    <mergeCell ref="D499:D506"/>
    <mergeCell ref="E499:E506"/>
    <mergeCell ref="F499:F506"/>
    <mergeCell ref="G499:G506"/>
    <mergeCell ref="H499:H506"/>
    <mergeCell ref="AG507:AG510"/>
    <mergeCell ref="AJ507:AJ510"/>
    <mergeCell ref="L509:L510"/>
    <mergeCell ref="M509:M510"/>
    <mergeCell ref="AE509:AE510"/>
    <mergeCell ref="AJ495:AJ498"/>
    <mergeCell ref="AE497:AE498"/>
    <mergeCell ref="AG499:AG506"/>
    <mergeCell ref="AJ499:AJ506"/>
    <mergeCell ref="L495:L496"/>
    <mergeCell ref="M495:M496"/>
    <mergeCell ref="X495:X498"/>
    <mergeCell ref="Y495:Y498"/>
    <mergeCell ref="Z495:Z498"/>
    <mergeCell ref="AA495:AA498"/>
    <mergeCell ref="L497:L498"/>
    <mergeCell ref="M497:M498"/>
    <mergeCell ref="L505:L506"/>
    <mergeCell ref="M505:M506"/>
    <mergeCell ref="AE505:AE506"/>
    <mergeCell ref="C507:C510"/>
    <mergeCell ref="D507:D510"/>
    <mergeCell ref="E507:E510"/>
    <mergeCell ref="F507:F510"/>
    <mergeCell ref="G507:G510"/>
    <mergeCell ref="H507:H510"/>
    <mergeCell ref="I507:I510"/>
    <mergeCell ref="Y499:Y506"/>
    <mergeCell ref="Z499:Z506"/>
    <mergeCell ref="AA499:AA506"/>
    <mergeCell ref="AB499:AB506"/>
    <mergeCell ref="AE499:AE500"/>
    <mergeCell ref="AF499:AF506"/>
    <mergeCell ref="AE501:AE502"/>
    <mergeCell ref="AE503:AE504"/>
    <mergeCell ref="I499:I506"/>
    <mergeCell ref="J499:J506"/>
    <mergeCell ref="C495:C498"/>
    <mergeCell ref="D495:D498"/>
    <mergeCell ref="E495:E498"/>
    <mergeCell ref="F495:F498"/>
    <mergeCell ref="G495:G498"/>
    <mergeCell ref="H495:H498"/>
    <mergeCell ref="I495:I498"/>
    <mergeCell ref="J495:J498"/>
    <mergeCell ref="K495:K498"/>
    <mergeCell ref="AE487:AE488"/>
    <mergeCell ref="AF487:AF494"/>
    <mergeCell ref="AG487:AG494"/>
    <mergeCell ref="AJ487:AJ494"/>
    <mergeCell ref="L489:L490"/>
    <mergeCell ref="M489:M490"/>
    <mergeCell ref="AE489:AE490"/>
    <mergeCell ref="L491:L492"/>
    <mergeCell ref="M491:M492"/>
    <mergeCell ref="AE491:AE492"/>
    <mergeCell ref="I487:I494"/>
    <mergeCell ref="J487:J494"/>
    <mergeCell ref="K487:K494"/>
    <mergeCell ref="L487:L488"/>
    <mergeCell ref="M487:M488"/>
    <mergeCell ref="X487:X494"/>
    <mergeCell ref="L493:L494"/>
    <mergeCell ref="M493:M494"/>
    <mergeCell ref="AB495:AB498"/>
    <mergeCell ref="AD495:AD506"/>
    <mergeCell ref="AE495:AE496"/>
    <mergeCell ref="AF495:AF498"/>
    <mergeCell ref="AG495:AG498"/>
    <mergeCell ref="AJ473:AJ476"/>
    <mergeCell ref="AJ483:AJ486"/>
    <mergeCell ref="L485:L486"/>
    <mergeCell ref="M485:M486"/>
    <mergeCell ref="AE485:AE486"/>
    <mergeCell ref="C487:C494"/>
    <mergeCell ref="D487:D494"/>
    <mergeCell ref="E487:E494"/>
    <mergeCell ref="F487:F494"/>
    <mergeCell ref="G487:G494"/>
    <mergeCell ref="H487:H494"/>
    <mergeCell ref="Y483:Y486"/>
    <mergeCell ref="Z483:Z486"/>
    <mergeCell ref="AA483:AA486"/>
    <mergeCell ref="AB483:AB486"/>
    <mergeCell ref="AD483:AD494"/>
    <mergeCell ref="AE483:AE484"/>
    <mergeCell ref="Y487:Y494"/>
    <mergeCell ref="Z487:Z494"/>
    <mergeCell ref="AA487:AA494"/>
    <mergeCell ref="AB487:AB494"/>
    <mergeCell ref="I483:I486"/>
    <mergeCell ref="J483:J486"/>
    <mergeCell ref="K483:K486"/>
    <mergeCell ref="L483:L484"/>
    <mergeCell ref="M483:M484"/>
    <mergeCell ref="X483:X486"/>
    <mergeCell ref="C483:C486"/>
    <mergeCell ref="D483:D486"/>
    <mergeCell ref="E483:E486"/>
    <mergeCell ref="F483:F486"/>
    <mergeCell ref="G483:G486"/>
    <mergeCell ref="AJ469:AJ470"/>
    <mergeCell ref="G471:G472"/>
    <mergeCell ref="H471:H472"/>
    <mergeCell ref="I471:I472"/>
    <mergeCell ref="J471:J472"/>
    <mergeCell ref="K471:K472"/>
    <mergeCell ref="L471:L472"/>
    <mergeCell ref="M471:M472"/>
    <mergeCell ref="AB469:AB470"/>
    <mergeCell ref="AC469:AC538"/>
    <mergeCell ref="AD469:AD476"/>
    <mergeCell ref="AE469:AE470"/>
    <mergeCell ref="AF469:AF470"/>
    <mergeCell ref="AG469:AG482"/>
    <mergeCell ref="AJ477:AJ482"/>
    <mergeCell ref="L479:L480"/>
    <mergeCell ref="M479:M480"/>
    <mergeCell ref="AE479:AE480"/>
    <mergeCell ref="L481:L482"/>
    <mergeCell ref="M481:M482"/>
    <mergeCell ref="AE481:AE482"/>
    <mergeCell ref="Y477:Y482"/>
    <mergeCell ref="Z477:Z482"/>
    <mergeCell ref="AA477:AA482"/>
    <mergeCell ref="AB477:AB482"/>
    <mergeCell ref="AD477:AD482"/>
    <mergeCell ref="AE477:AE478"/>
    <mergeCell ref="L475:L476"/>
    <mergeCell ref="M475:M476"/>
    <mergeCell ref="AE475:AE476"/>
    <mergeCell ref="G477:G482"/>
    <mergeCell ref="H477:H482"/>
    <mergeCell ref="AG483:AG486"/>
    <mergeCell ref="L469:L470"/>
    <mergeCell ref="M469:M470"/>
    <mergeCell ref="X469:X470"/>
    <mergeCell ref="Y469:Y470"/>
    <mergeCell ref="Z469:Z470"/>
    <mergeCell ref="AA469:AA470"/>
    <mergeCell ref="F469:F482"/>
    <mergeCell ref="G469:G470"/>
    <mergeCell ref="H469:H470"/>
    <mergeCell ref="I469:I470"/>
    <mergeCell ref="J469:J470"/>
    <mergeCell ref="K469:K470"/>
    <mergeCell ref="AG465:AG468"/>
    <mergeCell ref="AJ471:AJ472"/>
    <mergeCell ref="G473:G476"/>
    <mergeCell ref="H473:H476"/>
    <mergeCell ref="I473:I476"/>
    <mergeCell ref="J473:J476"/>
    <mergeCell ref="K473:K476"/>
    <mergeCell ref="L473:L474"/>
    <mergeCell ref="M473:M474"/>
    <mergeCell ref="X473:X476"/>
    <mergeCell ref="Y473:Y476"/>
    <mergeCell ref="X471:X472"/>
    <mergeCell ref="Y471:Y472"/>
    <mergeCell ref="Z471:Z472"/>
    <mergeCell ref="AA471:AA472"/>
    <mergeCell ref="AB471:AB472"/>
    <mergeCell ref="AE471:AE472"/>
    <mergeCell ref="AH469:AH636"/>
    <mergeCell ref="AI469:AI636"/>
    <mergeCell ref="A469:A636"/>
    <mergeCell ref="B469:B636"/>
    <mergeCell ref="C469:C482"/>
    <mergeCell ref="D469:D482"/>
    <mergeCell ref="E469:E482"/>
    <mergeCell ref="Y465:Y468"/>
    <mergeCell ref="Z465:Z468"/>
    <mergeCell ref="AA465:AA468"/>
    <mergeCell ref="AB465:AB468"/>
    <mergeCell ref="AE465:AE466"/>
    <mergeCell ref="AF465:AF468"/>
    <mergeCell ref="I465:I468"/>
    <mergeCell ref="J465:J468"/>
    <mergeCell ref="K465:K468"/>
    <mergeCell ref="L465:L466"/>
    <mergeCell ref="M465:M466"/>
    <mergeCell ref="X465:X468"/>
    <mergeCell ref="AF471:AF472"/>
    <mergeCell ref="AF477:AF482"/>
    <mergeCell ref="AF483:AF486"/>
    <mergeCell ref="I477:I482"/>
    <mergeCell ref="J477:J482"/>
    <mergeCell ref="L477:L478"/>
    <mergeCell ref="M477:M478"/>
    <mergeCell ref="X477:X482"/>
    <mergeCell ref="Z473:Z476"/>
    <mergeCell ref="AA473:AA476"/>
    <mergeCell ref="AB473:AB476"/>
    <mergeCell ref="AE473:AE474"/>
    <mergeCell ref="AF473:AF476"/>
    <mergeCell ref="H483:H486"/>
    <mergeCell ref="AE493:AE494"/>
    <mergeCell ref="D465:D468"/>
    <mergeCell ref="E465:E468"/>
    <mergeCell ref="F465:F468"/>
    <mergeCell ref="G465:G468"/>
    <mergeCell ref="H465:H468"/>
    <mergeCell ref="AB457:AB464"/>
    <mergeCell ref="AE457:AE458"/>
    <mergeCell ref="AF457:AF464"/>
    <mergeCell ref="AG457:AG464"/>
    <mergeCell ref="AJ457:AJ464"/>
    <mergeCell ref="L459:L460"/>
    <mergeCell ref="M459:M460"/>
    <mergeCell ref="AE459:AE460"/>
    <mergeCell ref="L461:L462"/>
    <mergeCell ref="M461:M462"/>
    <mergeCell ref="L457:L458"/>
    <mergeCell ref="M457:M458"/>
    <mergeCell ref="X457:X464"/>
    <mergeCell ref="Y457:Y464"/>
    <mergeCell ref="Z457:Z464"/>
    <mergeCell ref="AA457:AA464"/>
    <mergeCell ref="AJ465:AJ468"/>
    <mergeCell ref="L467:L468"/>
    <mergeCell ref="M467:M468"/>
    <mergeCell ref="AE467:AE468"/>
    <mergeCell ref="AE455:AE456"/>
    <mergeCell ref="C457:C464"/>
    <mergeCell ref="D457:D464"/>
    <mergeCell ref="E457:E464"/>
    <mergeCell ref="F457:F464"/>
    <mergeCell ref="G457:G464"/>
    <mergeCell ref="H457:H464"/>
    <mergeCell ref="I457:I464"/>
    <mergeCell ref="J457:J464"/>
    <mergeCell ref="K457:K464"/>
    <mergeCell ref="AB451:AB456"/>
    <mergeCell ref="AE451:AE452"/>
    <mergeCell ref="AF451:AF456"/>
    <mergeCell ref="AG451:AG456"/>
    <mergeCell ref="AJ451:AJ456"/>
    <mergeCell ref="L453:L454"/>
    <mergeCell ref="M453:M454"/>
    <mergeCell ref="AE453:AE454"/>
    <mergeCell ref="L455:L456"/>
    <mergeCell ref="M455:M456"/>
    <mergeCell ref="L451:L452"/>
    <mergeCell ref="M451:M452"/>
    <mergeCell ref="X451:X456"/>
    <mergeCell ref="Y451:Y456"/>
    <mergeCell ref="Z451:Z456"/>
    <mergeCell ref="AA451:AA456"/>
    <mergeCell ref="AE461:AE462"/>
    <mergeCell ref="L463:L464"/>
    <mergeCell ref="M463:M464"/>
    <mergeCell ref="AE463:AE464"/>
    <mergeCell ref="AE449:AE450"/>
    <mergeCell ref="C451:C456"/>
    <mergeCell ref="D451:D456"/>
    <mergeCell ref="E451:E456"/>
    <mergeCell ref="F451:F456"/>
    <mergeCell ref="G451:G456"/>
    <mergeCell ref="H451:H456"/>
    <mergeCell ref="I451:I456"/>
    <mergeCell ref="J451:J456"/>
    <mergeCell ref="K451:K456"/>
    <mergeCell ref="AE443:AE444"/>
    <mergeCell ref="AF443:AF450"/>
    <mergeCell ref="AJ443:AJ450"/>
    <mergeCell ref="L445:L446"/>
    <mergeCell ref="M445:M446"/>
    <mergeCell ref="AE445:AE446"/>
    <mergeCell ref="L447:L448"/>
    <mergeCell ref="M447:M448"/>
    <mergeCell ref="AE447:AE448"/>
    <mergeCell ref="L449:L450"/>
    <mergeCell ref="M443:M444"/>
    <mergeCell ref="X443:X450"/>
    <mergeCell ref="Y443:Y450"/>
    <mergeCell ref="Z443:Z450"/>
    <mergeCell ref="AA443:AA450"/>
    <mergeCell ref="AB443:AB450"/>
    <mergeCell ref="M449:M450"/>
    <mergeCell ref="G443:G450"/>
    <mergeCell ref="H443:H450"/>
    <mergeCell ref="I443:I450"/>
    <mergeCell ref="J443:J450"/>
    <mergeCell ref="K443:K450"/>
    <mergeCell ref="G431:G436"/>
    <mergeCell ref="H431:H436"/>
    <mergeCell ref="I431:I436"/>
    <mergeCell ref="J431:J436"/>
    <mergeCell ref="K431:K436"/>
    <mergeCell ref="L431:L432"/>
    <mergeCell ref="L443:L444"/>
    <mergeCell ref="AE437:AE438"/>
    <mergeCell ref="AF437:AF442"/>
    <mergeCell ref="AJ437:AJ442"/>
    <mergeCell ref="L439:L440"/>
    <mergeCell ref="M439:M440"/>
    <mergeCell ref="AE439:AE440"/>
    <mergeCell ref="L441:L442"/>
    <mergeCell ref="M441:M442"/>
    <mergeCell ref="AE441:AE442"/>
    <mergeCell ref="M437:M438"/>
    <mergeCell ref="X437:X442"/>
    <mergeCell ref="Y437:Y442"/>
    <mergeCell ref="Z437:Z442"/>
    <mergeCell ref="AA437:AA442"/>
    <mergeCell ref="AB437:AB442"/>
    <mergeCell ref="G437:G442"/>
    <mergeCell ref="H437:H442"/>
    <mergeCell ref="I437:I442"/>
    <mergeCell ref="J437:J442"/>
    <mergeCell ref="K437:K442"/>
    <mergeCell ref="L437:L438"/>
    <mergeCell ref="AE425:AE426"/>
    <mergeCell ref="AF425:AF430"/>
    <mergeCell ref="AJ425:AJ430"/>
    <mergeCell ref="L427:L428"/>
    <mergeCell ref="M427:M428"/>
    <mergeCell ref="AE427:AE428"/>
    <mergeCell ref="L429:L430"/>
    <mergeCell ref="M429:M430"/>
    <mergeCell ref="AE429:AE430"/>
    <mergeCell ref="M425:M426"/>
    <mergeCell ref="X425:X430"/>
    <mergeCell ref="Y425:Y430"/>
    <mergeCell ref="Z425:Z430"/>
    <mergeCell ref="AA425:AA430"/>
    <mergeCell ref="AB425:AB430"/>
    <mergeCell ref="L425:L426"/>
    <mergeCell ref="AE431:AE432"/>
    <mergeCell ref="AF431:AF436"/>
    <mergeCell ref="AJ431:AJ436"/>
    <mergeCell ref="L433:L434"/>
    <mergeCell ref="M433:M434"/>
    <mergeCell ref="AE433:AE434"/>
    <mergeCell ref="L435:L436"/>
    <mergeCell ref="M435:M436"/>
    <mergeCell ref="AE435:AE436"/>
    <mergeCell ref="M431:M432"/>
    <mergeCell ref="X431:X436"/>
    <mergeCell ref="Y431:Y436"/>
    <mergeCell ref="Z431:Z436"/>
    <mergeCell ref="AA431:AA436"/>
    <mergeCell ref="AB431:AB436"/>
    <mergeCell ref="AJ411:AJ412"/>
    <mergeCell ref="C413:C450"/>
    <mergeCell ref="D413:D449"/>
    <mergeCell ref="E413:E450"/>
    <mergeCell ref="F413:F450"/>
    <mergeCell ref="G413:G424"/>
    <mergeCell ref="H413:H424"/>
    <mergeCell ref="I413:I424"/>
    <mergeCell ref="M411:M412"/>
    <mergeCell ref="X411:X412"/>
    <mergeCell ref="Y411:Y412"/>
    <mergeCell ref="Z411:Z412"/>
    <mergeCell ref="AA411:AA412"/>
    <mergeCell ref="AB411:AB412"/>
    <mergeCell ref="AJ413:AJ424"/>
    <mergeCell ref="L415:L416"/>
    <mergeCell ref="M415:M416"/>
    <mergeCell ref="AE415:AE416"/>
    <mergeCell ref="L417:L418"/>
    <mergeCell ref="M417:M418"/>
    <mergeCell ref="AE417:AE418"/>
    <mergeCell ref="L419:L420"/>
    <mergeCell ref="M419:M420"/>
    <mergeCell ref="AE419:AE420"/>
    <mergeCell ref="Z413:Z424"/>
    <mergeCell ref="AA413:AA424"/>
    <mergeCell ref="AB413:AB424"/>
    <mergeCell ref="AE413:AE414"/>
    <mergeCell ref="AF413:AF424"/>
    <mergeCell ref="AG413:AG450"/>
    <mergeCell ref="AE421:AE422"/>
    <mergeCell ref="AE423:AE424"/>
    <mergeCell ref="AE409:AE410"/>
    <mergeCell ref="AF409:AF410"/>
    <mergeCell ref="AG409:AG412"/>
    <mergeCell ref="AJ409:AJ410"/>
    <mergeCell ref="G411:G412"/>
    <mergeCell ref="H411:H412"/>
    <mergeCell ref="I411:I412"/>
    <mergeCell ref="J411:J412"/>
    <mergeCell ref="K411:K412"/>
    <mergeCell ref="L411:L412"/>
    <mergeCell ref="M409:M410"/>
    <mergeCell ref="X409:X410"/>
    <mergeCell ref="Y409:Y410"/>
    <mergeCell ref="Z409:Z410"/>
    <mergeCell ref="AA409:AA410"/>
    <mergeCell ref="AB409:AB410"/>
    <mergeCell ref="G409:G410"/>
    <mergeCell ref="H409:H410"/>
    <mergeCell ref="I409:I410"/>
    <mergeCell ref="J409:J410"/>
    <mergeCell ref="K409:K410"/>
    <mergeCell ref="L409:L410"/>
    <mergeCell ref="AI377:AI468"/>
    <mergeCell ref="M413:M414"/>
    <mergeCell ref="X413:X424"/>
    <mergeCell ref="Y413:Y424"/>
    <mergeCell ref="L421:L422"/>
    <mergeCell ref="M421:M422"/>
    <mergeCell ref="L423:L424"/>
    <mergeCell ref="M423:M424"/>
    <mergeCell ref="AE411:AE412"/>
    <mergeCell ref="AF411:AF412"/>
    <mergeCell ref="X397:X402"/>
    <mergeCell ref="Y397:Y402"/>
    <mergeCell ref="Z397:Z402"/>
    <mergeCell ref="AA397:AA402"/>
    <mergeCell ref="AB397:AB402"/>
    <mergeCell ref="AE393:AE394"/>
    <mergeCell ref="L395:L396"/>
    <mergeCell ref="M395:M396"/>
    <mergeCell ref="AE395:AE396"/>
    <mergeCell ref="Z403:Z408"/>
    <mergeCell ref="AA403:AA408"/>
    <mergeCell ref="AB403:AB408"/>
    <mergeCell ref="G403:G408"/>
    <mergeCell ref="H403:H408"/>
    <mergeCell ref="I403:I408"/>
    <mergeCell ref="J403:J408"/>
    <mergeCell ref="K403:K408"/>
    <mergeCell ref="L403:L404"/>
    <mergeCell ref="AE403:AE404"/>
    <mergeCell ref="G387:G396"/>
    <mergeCell ref="H387:H396"/>
    <mergeCell ref="I387:I392"/>
    <mergeCell ref="J387:J392"/>
    <mergeCell ref="I393:I396"/>
    <mergeCell ref="J393:J396"/>
    <mergeCell ref="AF403:AF408"/>
    <mergeCell ref="AJ403:AJ408"/>
    <mergeCell ref="L405:L406"/>
    <mergeCell ref="M405:M406"/>
    <mergeCell ref="AE405:AE406"/>
    <mergeCell ref="L407:L408"/>
    <mergeCell ref="M407:M408"/>
    <mergeCell ref="AE407:AE408"/>
    <mergeCell ref="M403:M404"/>
    <mergeCell ref="X403:X408"/>
    <mergeCell ref="Y403:Y408"/>
    <mergeCell ref="M391:M392"/>
    <mergeCell ref="AE391:AE392"/>
    <mergeCell ref="L393:L394"/>
    <mergeCell ref="M393:M394"/>
    <mergeCell ref="M387:M388"/>
    <mergeCell ref="X387:X396"/>
    <mergeCell ref="Y387:Y396"/>
    <mergeCell ref="Z387:Z396"/>
    <mergeCell ref="AA387:AA396"/>
    <mergeCell ref="AB387:AB396"/>
    <mergeCell ref="AE397:AE398"/>
    <mergeCell ref="AF397:AF402"/>
    <mergeCell ref="AJ397:AJ402"/>
    <mergeCell ref="L399:L400"/>
    <mergeCell ref="M399:M400"/>
    <mergeCell ref="AE399:AE400"/>
    <mergeCell ref="L401:L402"/>
    <mergeCell ref="M401:M402"/>
    <mergeCell ref="AE401:AE402"/>
    <mergeCell ref="M397:M398"/>
    <mergeCell ref="L387:L388"/>
    <mergeCell ref="AJ377:AJ386"/>
    <mergeCell ref="L379:L380"/>
    <mergeCell ref="M379:M380"/>
    <mergeCell ref="AE379:AE380"/>
    <mergeCell ref="L381:L382"/>
    <mergeCell ref="M381:M382"/>
    <mergeCell ref="AE381:AE382"/>
    <mergeCell ref="L383:L384"/>
    <mergeCell ref="M383:M384"/>
    <mergeCell ref="AC377:AC468"/>
    <mergeCell ref="AD377:AD386"/>
    <mergeCell ref="AE377:AE378"/>
    <mergeCell ref="AF377:AF386"/>
    <mergeCell ref="AG377:AG408"/>
    <mergeCell ref="AH377:AH468"/>
    <mergeCell ref="AE383:AE384"/>
    <mergeCell ref="AE385:AE386"/>
    <mergeCell ref="AD387:AD468"/>
    <mergeCell ref="AE387:AE388"/>
    <mergeCell ref="M377:M378"/>
    <mergeCell ref="X377:X386"/>
    <mergeCell ref="Y377:Y386"/>
    <mergeCell ref="Z377:Z386"/>
    <mergeCell ref="AA377:AA386"/>
    <mergeCell ref="AB377:AB386"/>
    <mergeCell ref="M385:M386"/>
    <mergeCell ref="L397:L398"/>
    <mergeCell ref="AF387:AF396"/>
    <mergeCell ref="AJ387:AJ396"/>
    <mergeCell ref="L389:L390"/>
    <mergeCell ref="M389:M390"/>
    <mergeCell ref="AE389:AE390"/>
    <mergeCell ref="G377:G386"/>
    <mergeCell ref="H377:H386"/>
    <mergeCell ref="I377:I386"/>
    <mergeCell ref="J377:J386"/>
    <mergeCell ref="K377:K386"/>
    <mergeCell ref="L377:L378"/>
    <mergeCell ref="L385:L386"/>
    <mergeCell ref="A377:A468"/>
    <mergeCell ref="B377:B468"/>
    <mergeCell ref="C377:C408"/>
    <mergeCell ref="D377:D408"/>
    <mergeCell ref="E377:E408"/>
    <mergeCell ref="F377:F408"/>
    <mergeCell ref="C409:C412"/>
    <mergeCell ref="D409:D412"/>
    <mergeCell ref="E409:E412"/>
    <mergeCell ref="F409:F412"/>
    <mergeCell ref="G397:G402"/>
    <mergeCell ref="H397:H402"/>
    <mergeCell ref="I397:I402"/>
    <mergeCell ref="J397:J402"/>
    <mergeCell ref="K397:K402"/>
    <mergeCell ref="L391:L392"/>
    <mergeCell ref="J413:J424"/>
    <mergeCell ref="K413:K424"/>
    <mergeCell ref="L413:L414"/>
    <mergeCell ref="G425:G430"/>
    <mergeCell ref="H425:H430"/>
    <mergeCell ref="I425:I430"/>
    <mergeCell ref="J425:J430"/>
    <mergeCell ref="K425:K430"/>
    <mergeCell ref="C465:C468"/>
    <mergeCell ref="AG373:AG376"/>
    <mergeCell ref="AJ373:AJ376"/>
    <mergeCell ref="L375:L376"/>
    <mergeCell ref="M375:M376"/>
    <mergeCell ref="AE375:AE376"/>
    <mergeCell ref="Y373:Y376"/>
    <mergeCell ref="Z373:Z376"/>
    <mergeCell ref="AA373:AA376"/>
    <mergeCell ref="AB373:AB376"/>
    <mergeCell ref="AD373:AD376"/>
    <mergeCell ref="AE373:AE374"/>
    <mergeCell ref="I373:I376"/>
    <mergeCell ref="J373:J376"/>
    <mergeCell ref="K373:K376"/>
    <mergeCell ref="L373:L374"/>
    <mergeCell ref="M373:M374"/>
    <mergeCell ref="X373:X376"/>
    <mergeCell ref="C373:C376"/>
    <mergeCell ref="D373:D376"/>
    <mergeCell ref="E373:E376"/>
    <mergeCell ref="F373:F376"/>
    <mergeCell ref="G373:G376"/>
    <mergeCell ref="H373:H376"/>
    <mergeCell ref="AE367:AE368"/>
    <mergeCell ref="L369:L370"/>
    <mergeCell ref="M369:M370"/>
    <mergeCell ref="AE369:AE370"/>
    <mergeCell ref="L371:L372"/>
    <mergeCell ref="M371:M372"/>
    <mergeCell ref="AE371:AE372"/>
    <mergeCell ref="AA363:AA372"/>
    <mergeCell ref="AB363:AB372"/>
    <mergeCell ref="AE363:AE364"/>
    <mergeCell ref="AF363:AF372"/>
    <mergeCell ref="AF373:AF376"/>
    <mergeCell ref="AJ363:AJ372"/>
    <mergeCell ref="L365:L366"/>
    <mergeCell ref="M365:M366"/>
    <mergeCell ref="AE365:AE366"/>
    <mergeCell ref="L367:L368"/>
    <mergeCell ref="M367:M368"/>
    <mergeCell ref="K363:K372"/>
    <mergeCell ref="L363:L364"/>
    <mergeCell ref="M363:M364"/>
    <mergeCell ref="X363:X372"/>
    <mergeCell ref="Y363:Y372"/>
    <mergeCell ref="Z363:Z372"/>
    <mergeCell ref="E363:E372"/>
    <mergeCell ref="F363:F372"/>
    <mergeCell ref="G363:G372"/>
    <mergeCell ref="H363:H372"/>
    <mergeCell ref="I363:I372"/>
    <mergeCell ref="J363:J372"/>
    <mergeCell ref="AF357:AF362"/>
    <mergeCell ref="AJ357:AJ362"/>
    <mergeCell ref="L359:L360"/>
    <mergeCell ref="M359:M360"/>
    <mergeCell ref="AE359:AE360"/>
    <mergeCell ref="L361:L362"/>
    <mergeCell ref="M361:M362"/>
    <mergeCell ref="AE361:AE362"/>
    <mergeCell ref="M357:M358"/>
    <mergeCell ref="X357:X362"/>
    <mergeCell ref="Y357:Y362"/>
    <mergeCell ref="Z357:Z362"/>
    <mergeCell ref="AA357:AA362"/>
    <mergeCell ref="AB357:AB362"/>
    <mergeCell ref="G357:G362"/>
    <mergeCell ref="H357:H362"/>
    <mergeCell ref="I357:I362"/>
    <mergeCell ref="J357:J362"/>
    <mergeCell ref="K357:K362"/>
    <mergeCell ref="L357:L358"/>
    <mergeCell ref="AE353:AE354"/>
    <mergeCell ref="L355:L356"/>
    <mergeCell ref="M355:M356"/>
    <mergeCell ref="AE355:AE356"/>
    <mergeCell ref="X351:X356"/>
    <mergeCell ref="Y351:Y356"/>
    <mergeCell ref="Z351:Z356"/>
    <mergeCell ref="AA351:AA356"/>
    <mergeCell ref="AB351:AB356"/>
    <mergeCell ref="AE351:AE352"/>
    <mergeCell ref="AE349:AE350"/>
    <mergeCell ref="E351:E362"/>
    <mergeCell ref="F351:F362"/>
    <mergeCell ref="G351:G356"/>
    <mergeCell ref="H351:H356"/>
    <mergeCell ref="I351:I356"/>
    <mergeCell ref="J351:J356"/>
    <mergeCell ref="K351:K356"/>
    <mergeCell ref="L351:L352"/>
    <mergeCell ref="M351:M352"/>
    <mergeCell ref="G343:G350"/>
    <mergeCell ref="H343:H350"/>
    <mergeCell ref="I343:I350"/>
    <mergeCell ref="J343:J350"/>
    <mergeCell ref="K343:K350"/>
    <mergeCell ref="AE357:AE358"/>
    <mergeCell ref="G335:G342"/>
    <mergeCell ref="H335:H342"/>
    <mergeCell ref="I335:I342"/>
    <mergeCell ref="J335:J342"/>
    <mergeCell ref="K335:K342"/>
    <mergeCell ref="L335:L336"/>
    <mergeCell ref="AE343:AE344"/>
    <mergeCell ref="AF343:AF350"/>
    <mergeCell ref="AJ343:AJ350"/>
    <mergeCell ref="L345:L346"/>
    <mergeCell ref="M345:M346"/>
    <mergeCell ref="AE345:AE346"/>
    <mergeCell ref="L347:L348"/>
    <mergeCell ref="M347:M348"/>
    <mergeCell ref="AE347:AE348"/>
    <mergeCell ref="L349:L350"/>
    <mergeCell ref="M343:M344"/>
    <mergeCell ref="X343:X350"/>
    <mergeCell ref="Y343:Y350"/>
    <mergeCell ref="Z343:Z350"/>
    <mergeCell ref="AA343:AA350"/>
    <mergeCell ref="AB343:AB350"/>
    <mergeCell ref="M349:M350"/>
    <mergeCell ref="L343:L344"/>
    <mergeCell ref="AJ323:AJ328"/>
    <mergeCell ref="L325:L326"/>
    <mergeCell ref="M325:M326"/>
    <mergeCell ref="AE325:AE326"/>
    <mergeCell ref="L327:L328"/>
    <mergeCell ref="M327:M328"/>
    <mergeCell ref="AE327:AE328"/>
    <mergeCell ref="M329:M330"/>
    <mergeCell ref="X329:X334"/>
    <mergeCell ref="AC323:AC376"/>
    <mergeCell ref="AD323:AD334"/>
    <mergeCell ref="AE323:AE324"/>
    <mergeCell ref="AJ335:AJ342"/>
    <mergeCell ref="L337:L338"/>
    <mergeCell ref="M337:M338"/>
    <mergeCell ref="AE337:AE338"/>
    <mergeCell ref="L339:L340"/>
    <mergeCell ref="M339:M340"/>
    <mergeCell ref="AE339:AE340"/>
    <mergeCell ref="L341:L342"/>
    <mergeCell ref="M341:M342"/>
    <mergeCell ref="AE341:AE342"/>
    <mergeCell ref="M335:M336"/>
    <mergeCell ref="X335:X342"/>
    <mergeCell ref="Y335:Y342"/>
    <mergeCell ref="Z335:Z342"/>
    <mergeCell ref="AA335:AA342"/>
    <mergeCell ref="AB335:AB342"/>
    <mergeCell ref="AF351:AF356"/>
    <mergeCell ref="AJ351:AJ356"/>
    <mergeCell ref="L353:L354"/>
    <mergeCell ref="M353:M354"/>
    <mergeCell ref="M323:M324"/>
    <mergeCell ref="X323:X328"/>
    <mergeCell ref="Y323:Y328"/>
    <mergeCell ref="Z323:Z328"/>
    <mergeCell ref="AA323:AA328"/>
    <mergeCell ref="AB323:AB328"/>
    <mergeCell ref="G323:G328"/>
    <mergeCell ref="H323:H328"/>
    <mergeCell ref="I323:I328"/>
    <mergeCell ref="J323:J328"/>
    <mergeCell ref="K323:K328"/>
    <mergeCell ref="L323:L324"/>
    <mergeCell ref="AJ329:AJ334"/>
    <mergeCell ref="L331:L332"/>
    <mergeCell ref="M331:M332"/>
    <mergeCell ref="AE331:AE332"/>
    <mergeCell ref="L333:L334"/>
    <mergeCell ref="M333:M334"/>
    <mergeCell ref="AE333:AE334"/>
    <mergeCell ref="Y329:Y334"/>
    <mergeCell ref="Z329:Z334"/>
    <mergeCell ref="AA329:AA334"/>
    <mergeCell ref="AB329:AB334"/>
    <mergeCell ref="AE329:AE330"/>
    <mergeCell ref="AF329:AF334"/>
    <mergeCell ref="G329:G334"/>
    <mergeCell ref="H329:H334"/>
    <mergeCell ref="I329:I334"/>
    <mergeCell ref="J329:J334"/>
    <mergeCell ref="K329:K334"/>
    <mergeCell ref="L329:L330"/>
    <mergeCell ref="AI323:AI376"/>
    <mergeCell ref="A323:A376"/>
    <mergeCell ref="B323:B376"/>
    <mergeCell ref="C323:C334"/>
    <mergeCell ref="D323:D334"/>
    <mergeCell ref="E323:E334"/>
    <mergeCell ref="F323:F334"/>
    <mergeCell ref="C335:C372"/>
    <mergeCell ref="D335:D372"/>
    <mergeCell ref="E335:E350"/>
    <mergeCell ref="F335:F350"/>
    <mergeCell ref="AB319:AB322"/>
    <mergeCell ref="AD319:AD322"/>
    <mergeCell ref="AE319:AE320"/>
    <mergeCell ref="AF319:AF322"/>
    <mergeCell ref="AG319:AG322"/>
    <mergeCell ref="AJ319:AJ322"/>
    <mergeCell ref="AE321:AE322"/>
    <mergeCell ref="L319:L320"/>
    <mergeCell ref="M319:M320"/>
    <mergeCell ref="X319:X322"/>
    <mergeCell ref="Y319:Y322"/>
    <mergeCell ref="Z319:Z322"/>
    <mergeCell ref="AA319:AA322"/>
    <mergeCell ref="L321:L322"/>
    <mergeCell ref="M321:M322"/>
    <mergeCell ref="AF323:AF328"/>
    <mergeCell ref="AG323:AG334"/>
    <mergeCell ref="AH323:AH376"/>
    <mergeCell ref="AD335:AD372"/>
    <mergeCell ref="AE335:AE336"/>
    <mergeCell ref="AF335:AF342"/>
    <mergeCell ref="AG335:AG372"/>
    <mergeCell ref="AF317:AF318"/>
    <mergeCell ref="C319:C322"/>
    <mergeCell ref="D319:D322"/>
    <mergeCell ref="E319:E322"/>
    <mergeCell ref="F319:F322"/>
    <mergeCell ref="G319:G322"/>
    <mergeCell ref="H319:H322"/>
    <mergeCell ref="I319:I322"/>
    <mergeCell ref="J319:J322"/>
    <mergeCell ref="K319:K322"/>
    <mergeCell ref="AF309:AF316"/>
    <mergeCell ref="AG309:AG318"/>
    <mergeCell ref="AJ309:AJ318"/>
    <mergeCell ref="L311:L312"/>
    <mergeCell ref="M311:M312"/>
    <mergeCell ref="AE311:AE312"/>
    <mergeCell ref="L313:L314"/>
    <mergeCell ref="M313:M314"/>
    <mergeCell ref="AE313:AE314"/>
    <mergeCell ref="L315:L316"/>
    <mergeCell ref="Y309:Y318"/>
    <mergeCell ref="Z309:Z318"/>
    <mergeCell ref="AA309:AA318"/>
    <mergeCell ref="AB309:AB318"/>
    <mergeCell ref="AD309:AD316"/>
    <mergeCell ref="AE309:AE310"/>
    <mergeCell ref="AE315:AE316"/>
    <mergeCell ref="AD317:AD318"/>
    <mergeCell ref="AE317:AE318"/>
    <mergeCell ref="I309:I318"/>
    <mergeCell ref="J309:J318"/>
    <mergeCell ref="K309:K318"/>
    <mergeCell ref="L309:L310"/>
    <mergeCell ref="M309:M310"/>
    <mergeCell ref="X309:X318"/>
    <mergeCell ref="M315:M316"/>
    <mergeCell ref="L317:L318"/>
    <mergeCell ref="M317:M318"/>
    <mergeCell ref="C309:C318"/>
    <mergeCell ref="D309:D318"/>
    <mergeCell ref="E309:E318"/>
    <mergeCell ref="F309:F318"/>
    <mergeCell ref="G309:G318"/>
    <mergeCell ref="H309:H318"/>
    <mergeCell ref="AF303:AF308"/>
    <mergeCell ref="AG303:AG308"/>
    <mergeCell ref="AJ303:AJ308"/>
    <mergeCell ref="L305:L306"/>
    <mergeCell ref="M305:M306"/>
    <mergeCell ref="AE305:AE306"/>
    <mergeCell ref="L307:L308"/>
    <mergeCell ref="M307:M308"/>
    <mergeCell ref="AE307:AE308"/>
    <mergeCell ref="Y303:Y308"/>
    <mergeCell ref="Z303:Z308"/>
    <mergeCell ref="AA303:AA308"/>
    <mergeCell ref="AB303:AB308"/>
    <mergeCell ref="AD303:AD308"/>
    <mergeCell ref="AE303:AE304"/>
    <mergeCell ref="I303:I308"/>
    <mergeCell ref="J303:J308"/>
    <mergeCell ref="K303:K308"/>
    <mergeCell ref="L303:L304"/>
    <mergeCell ref="M303:M304"/>
    <mergeCell ref="X303:X308"/>
    <mergeCell ref="C303:C308"/>
    <mergeCell ref="D303:D308"/>
    <mergeCell ref="E303:E308"/>
    <mergeCell ref="F303:F308"/>
    <mergeCell ref="G303:G308"/>
    <mergeCell ref="H303:H308"/>
    <mergeCell ref="AA301:AA302"/>
    <mergeCell ref="AB301:AB302"/>
    <mergeCell ref="AD301:AD302"/>
    <mergeCell ref="AE301:AE302"/>
    <mergeCell ref="AF301:AF302"/>
    <mergeCell ref="AJ301:AJ302"/>
    <mergeCell ref="K301:K302"/>
    <mergeCell ref="L301:L302"/>
    <mergeCell ref="M301:M302"/>
    <mergeCell ref="X301:X302"/>
    <mergeCell ref="Y301:Y302"/>
    <mergeCell ref="Z301:Z302"/>
    <mergeCell ref="E301:E302"/>
    <mergeCell ref="F301:F302"/>
    <mergeCell ref="G301:G302"/>
    <mergeCell ref="H301:H302"/>
    <mergeCell ref="I301:I302"/>
    <mergeCell ref="J301:J302"/>
    <mergeCell ref="AF293:AF300"/>
    <mergeCell ref="AG293:AG302"/>
    <mergeCell ref="AJ293:AJ300"/>
    <mergeCell ref="L295:L296"/>
    <mergeCell ref="M295:M296"/>
    <mergeCell ref="AE295:AE296"/>
    <mergeCell ref="L297:L298"/>
    <mergeCell ref="M297:M298"/>
    <mergeCell ref="AE297:AE298"/>
    <mergeCell ref="L299:L300"/>
    <mergeCell ref="Y293:Y300"/>
    <mergeCell ref="Z293:Z300"/>
    <mergeCell ref="AA293:AA300"/>
    <mergeCell ref="AB293:AB300"/>
    <mergeCell ref="AD293:AD300"/>
    <mergeCell ref="AE293:AE294"/>
    <mergeCell ref="AE299:AE300"/>
    <mergeCell ref="I293:I300"/>
    <mergeCell ref="J293:J300"/>
    <mergeCell ref="K293:K300"/>
    <mergeCell ref="L293:L294"/>
    <mergeCell ref="M293:M294"/>
    <mergeCell ref="X293:X300"/>
    <mergeCell ref="M299:M300"/>
    <mergeCell ref="AE289:AE290"/>
    <mergeCell ref="L291:L292"/>
    <mergeCell ref="M291:M292"/>
    <mergeCell ref="AE291:AE292"/>
    <mergeCell ref="C293:C302"/>
    <mergeCell ref="D293:D302"/>
    <mergeCell ref="E293:E300"/>
    <mergeCell ref="F293:F300"/>
    <mergeCell ref="G293:G300"/>
    <mergeCell ref="H293:H300"/>
    <mergeCell ref="AD283:AD292"/>
    <mergeCell ref="AE283:AE284"/>
    <mergeCell ref="AF283:AF292"/>
    <mergeCell ref="AJ283:AJ292"/>
    <mergeCell ref="L285:L286"/>
    <mergeCell ref="M285:M286"/>
    <mergeCell ref="AE285:AE286"/>
    <mergeCell ref="L287:L288"/>
    <mergeCell ref="M287:M288"/>
    <mergeCell ref="AE287:AE288"/>
    <mergeCell ref="M283:M284"/>
    <mergeCell ref="X283:X292"/>
    <mergeCell ref="Y283:Y292"/>
    <mergeCell ref="Z283:Z292"/>
    <mergeCell ref="AA283:AA292"/>
    <mergeCell ref="AB283:AB292"/>
    <mergeCell ref="M289:M290"/>
    <mergeCell ref="G283:G292"/>
    <mergeCell ref="H283:H292"/>
    <mergeCell ref="I283:I292"/>
    <mergeCell ref="J283:J292"/>
    <mergeCell ref="K283:K292"/>
    <mergeCell ref="L283:L284"/>
    <mergeCell ref="L289:L290"/>
    <mergeCell ref="AE277:AE278"/>
    <mergeCell ref="AF277:AF282"/>
    <mergeCell ref="AJ277:AJ282"/>
    <mergeCell ref="L279:L280"/>
    <mergeCell ref="M279:M280"/>
    <mergeCell ref="AE279:AE280"/>
    <mergeCell ref="L281:L282"/>
    <mergeCell ref="M281:M282"/>
    <mergeCell ref="AE281:AE282"/>
    <mergeCell ref="M277:M278"/>
    <mergeCell ref="X277:X282"/>
    <mergeCell ref="Y277:Y282"/>
    <mergeCell ref="Z277:Z282"/>
    <mergeCell ref="AA277:AA282"/>
    <mergeCell ref="AB277:AB282"/>
    <mergeCell ref="AE273:AE274"/>
    <mergeCell ref="L275:L276"/>
    <mergeCell ref="M275:M276"/>
    <mergeCell ref="AE275:AE276"/>
    <mergeCell ref="X263:X266"/>
    <mergeCell ref="G277:G282"/>
    <mergeCell ref="H277:H282"/>
    <mergeCell ref="I277:I282"/>
    <mergeCell ref="J277:J282"/>
    <mergeCell ref="K277:K282"/>
    <mergeCell ref="L277:L278"/>
    <mergeCell ref="AE267:AE268"/>
    <mergeCell ref="AF267:AF276"/>
    <mergeCell ref="AG267:AG292"/>
    <mergeCell ref="AJ267:AJ276"/>
    <mergeCell ref="L269:L270"/>
    <mergeCell ref="M269:M270"/>
    <mergeCell ref="AE269:AE270"/>
    <mergeCell ref="L271:L272"/>
    <mergeCell ref="M271:M272"/>
    <mergeCell ref="AE271:AE272"/>
    <mergeCell ref="X267:X276"/>
    <mergeCell ref="Y267:Y276"/>
    <mergeCell ref="Z267:Z276"/>
    <mergeCell ref="AA267:AA276"/>
    <mergeCell ref="AB267:AB276"/>
    <mergeCell ref="AD267:AD276"/>
    <mergeCell ref="H267:H276"/>
    <mergeCell ref="I267:I276"/>
    <mergeCell ref="J267:J276"/>
    <mergeCell ref="K267:K276"/>
    <mergeCell ref="L267:L268"/>
    <mergeCell ref="M267:M268"/>
    <mergeCell ref="L273:L274"/>
    <mergeCell ref="M273:M274"/>
    <mergeCell ref="AD277:AD282"/>
    <mergeCell ref="AD253:AD254"/>
    <mergeCell ref="AE253:AE254"/>
    <mergeCell ref="L255:L256"/>
    <mergeCell ref="M255:M256"/>
    <mergeCell ref="AD255:AD256"/>
    <mergeCell ref="AE255:AE256"/>
    <mergeCell ref="AF243:AF258"/>
    <mergeCell ref="AG243:AG266"/>
    <mergeCell ref="L245:L246"/>
    <mergeCell ref="M245:M246"/>
    <mergeCell ref="AD245:AD246"/>
    <mergeCell ref="AE245:AE246"/>
    <mergeCell ref="AJ263:AJ266"/>
    <mergeCell ref="L265:L266"/>
    <mergeCell ref="M265:M266"/>
    <mergeCell ref="AE265:AE266"/>
    <mergeCell ref="C267:C292"/>
    <mergeCell ref="D267:D292"/>
    <mergeCell ref="E267:E292"/>
    <mergeCell ref="F267:F292"/>
    <mergeCell ref="G267:G276"/>
    <mergeCell ref="Y263:Y266"/>
    <mergeCell ref="Z263:Z266"/>
    <mergeCell ref="AA263:AA266"/>
    <mergeCell ref="AB263:AB266"/>
    <mergeCell ref="AD263:AD266"/>
    <mergeCell ref="AE263:AE264"/>
    <mergeCell ref="I263:I266"/>
    <mergeCell ref="J263:J266"/>
    <mergeCell ref="K263:K266"/>
    <mergeCell ref="L263:L264"/>
    <mergeCell ref="M263:M264"/>
    <mergeCell ref="AF259:AF262"/>
    <mergeCell ref="AF263:AF266"/>
    <mergeCell ref="I243:I258"/>
    <mergeCell ref="J243:J258"/>
    <mergeCell ref="K243:K258"/>
    <mergeCell ref="L243:L244"/>
    <mergeCell ref="M243:M244"/>
    <mergeCell ref="X243:X258"/>
    <mergeCell ref="L249:L250"/>
    <mergeCell ref="M249:M250"/>
    <mergeCell ref="L251:L252"/>
    <mergeCell ref="M251:M252"/>
    <mergeCell ref="AJ259:AJ262"/>
    <mergeCell ref="L261:L262"/>
    <mergeCell ref="M261:M262"/>
    <mergeCell ref="AE261:AE262"/>
    <mergeCell ref="M259:M260"/>
    <mergeCell ref="X259:X262"/>
    <mergeCell ref="Y259:Y262"/>
    <mergeCell ref="Z259:Z262"/>
    <mergeCell ref="AA259:AA262"/>
    <mergeCell ref="AB259:AB262"/>
    <mergeCell ref="L257:L258"/>
    <mergeCell ref="M257:M258"/>
    <mergeCell ref="AD257:AD258"/>
    <mergeCell ref="AE257:AE258"/>
    <mergeCell ref="AJ243:AJ258"/>
    <mergeCell ref="AE249:AE250"/>
    <mergeCell ref="AD251:AD252"/>
    <mergeCell ref="AE251:AE252"/>
    <mergeCell ref="L253:L254"/>
    <mergeCell ref="M253:M254"/>
    <mergeCell ref="C243:C266"/>
    <mergeCell ref="D243:D266"/>
    <mergeCell ref="E243:E266"/>
    <mergeCell ref="F243:F266"/>
    <mergeCell ref="G243:G258"/>
    <mergeCell ref="H243:H258"/>
    <mergeCell ref="G263:G266"/>
    <mergeCell ref="H263:H266"/>
    <mergeCell ref="G259:G262"/>
    <mergeCell ref="H259:H262"/>
    <mergeCell ref="I259:I262"/>
    <mergeCell ref="J259:J262"/>
    <mergeCell ref="K259:K262"/>
    <mergeCell ref="L259:L260"/>
    <mergeCell ref="AB239:AB242"/>
    <mergeCell ref="AD239:AD242"/>
    <mergeCell ref="AE239:AE240"/>
    <mergeCell ref="C235:C242"/>
    <mergeCell ref="D235:D242"/>
    <mergeCell ref="L247:L248"/>
    <mergeCell ref="M247:M248"/>
    <mergeCell ref="AD247:AD248"/>
    <mergeCell ref="Y243:Y258"/>
    <mergeCell ref="Z243:Z258"/>
    <mergeCell ref="AA243:AA258"/>
    <mergeCell ref="AB243:AB258"/>
    <mergeCell ref="AD243:AD244"/>
    <mergeCell ref="AE243:AE244"/>
    <mergeCell ref="AE247:AE248"/>
    <mergeCell ref="AD249:AD250"/>
    <mergeCell ref="AD259:AD262"/>
    <mergeCell ref="AE259:AE260"/>
    <mergeCell ref="F235:F236"/>
    <mergeCell ref="G235:G236"/>
    <mergeCell ref="H235:H236"/>
    <mergeCell ref="AF239:AF242"/>
    <mergeCell ref="AJ239:AJ242"/>
    <mergeCell ref="L241:L242"/>
    <mergeCell ref="M241:M242"/>
    <mergeCell ref="AE241:AE242"/>
    <mergeCell ref="L239:L240"/>
    <mergeCell ref="M239:M240"/>
    <mergeCell ref="X239:X242"/>
    <mergeCell ref="Y239:Y242"/>
    <mergeCell ref="Z239:Z242"/>
    <mergeCell ref="AA239:AA242"/>
    <mergeCell ref="AB237:AB238"/>
    <mergeCell ref="AD237:AD238"/>
    <mergeCell ref="AE237:AE238"/>
    <mergeCell ref="AF237:AF238"/>
    <mergeCell ref="AJ237:AJ238"/>
    <mergeCell ref="G239:G242"/>
    <mergeCell ref="H239:H242"/>
    <mergeCell ref="I239:I242"/>
    <mergeCell ref="J239:J242"/>
    <mergeCell ref="K239:K242"/>
    <mergeCell ref="L237:L238"/>
    <mergeCell ref="M237:M238"/>
    <mergeCell ref="X237:X238"/>
    <mergeCell ref="Y237:Y238"/>
    <mergeCell ref="Z237:Z238"/>
    <mergeCell ref="AA237:AA238"/>
    <mergeCell ref="AJ223:AJ228"/>
    <mergeCell ref="L225:L226"/>
    <mergeCell ref="AD225:AD228"/>
    <mergeCell ref="AE225:AE226"/>
    <mergeCell ref="L227:L228"/>
    <mergeCell ref="M227:M228"/>
    <mergeCell ref="AE227:AE228"/>
    <mergeCell ref="Y223:Y228"/>
    <mergeCell ref="Z223:Z228"/>
    <mergeCell ref="AF235:AF236"/>
    <mergeCell ref="AG235:AG242"/>
    <mergeCell ref="AJ235:AJ236"/>
    <mergeCell ref="E237:E242"/>
    <mergeCell ref="F237:F242"/>
    <mergeCell ref="G237:G238"/>
    <mergeCell ref="H237:H238"/>
    <mergeCell ref="I237:I238"/>
    <mergeCell ref="J237:J238"/>
    <mergeCell ref="K237:K238"/>
    <mergeCell ref="Y235:Y236"/>
    <mergeCell ref="Z235:Z236"/>
    <mergeCell ref="AA235:AA236"/>
    <mergeCell ref="AB235:AB236"/>
    <mergeCell ref="AD235:AD236"/>
    <mergeCell ref="AE235:AE236"/>
    <mergeCell ref="I235:I236"/>
    <mergeCell ref="J235:J236"/>
    <mergeCell ref="K235:K236"/>
    <mergeCell ref="L235:L236"/>
    <mergeCell ref="M235:M236"/>
    <mergeCell ref="X235:X236"/>
    <mergeCell ref="E235:E236"/>
    <mergeCell ref="C223:C234"/>
    <mergeCell ref="D223:D234"/>
    <mergeCell ref="E223:E234"/>
    <mergeCell ref="F223:F234"/>
    <mergeCell ref="G223:G228"/>
    <mergeCell ref="H223:H228"/>
    <mergeCell ref="M221:M222"/>
    <mergeCell ref="X221:X222"/>
    <mergeCell ref="Y221:Y222"/>
    <mergeCell ref="Z221:Z222"/>
    <mergeCell ref="AA221:AA222"/>
    <mergeCell ref="AB221:AB222"/>
    <mergeCell ref="G221:G222"/>
    <mergeCell ref="H221:H222"/>
    <mergeCell ref="I221:I222"/>
    <mergeCell ref="J221:J222"/>
    <mergeCell ref="K221:K222"/>
    <mergeCell ref="L221:L222"/>
    <mergeCell ref="M225:M226"/>
    <mergeCell ref="L231:L232"/>
    <mergeCell ref="M231:M232"/>
    <mergeCell ref="L233:L234"/>
    <mergeCell ref="M233:M234"/>
    <mergeCell ref="M229:M230"/>
    <mergeCell ref="X229:X234"/>
    <mergeCell ref="Y229:Y234"/>
    <mergeCell ref="Z229:Z234"/>
    <mergeCell ref="AA229:AA234"/>
    <mergeCell ref="AB229:AB234"/>
    <mergeCell ref="G229:G234"/>
    <mergeCell ref="H229:H234"/>
    <mergeCell ref="I229:I234"/>
    <mergeCell ref="AJ221:AJ222"/>
    <mergeCell ref="AH189:AH322"/>
    <mergeCell ref="AD195:AD196"/>
    <mergeCell ref="AE195:AE196"/>
    <mergeCell ref="AD197:AD200"/>
    <mergeCell ref="AE197:AE198"/>
    <mergeCell ref="M189:M190"/>
    <mergeCell ref="X189:X196"/>
    <mergeCell ref="Y189:Y196"/>
    <mergeCell ref="Z189:Z196"/>
    <mergeCell ref="AA189:AA196"/>
    <mergeCell ref="AB189:AB196"/>
    <mergeCell ref="AA223:AA228"/>
    <mergeCell ref="AB223:AB228"/>
    <mergeCell ref="AD223:AD224"/>
    <mergeCell ref="AE223:AE224"/>
    <mergeCell ref="I223:I228"/>
    <mergeCell ref="J223:J228"/>
    <mergeCell ref="K223:K228"/>
    <mergeCell ref="L223:L224"/>
    <mergeCell ref="M223:M224"/>
    <mergeCell ref="X223:X228"/>
    <mergeCell ref="AD229:AD234"/>
    <mergeCell ref="AE229:AE230"/>
    <mergeCell ref="AJ229:AJ234"/>
    <mergeCell ref="AE231:AE232"/>
    <mergeCell ref="AE233:AE234"/>
    <mergeCell ref="J229:J234"/>
    <mergeCell ref="K229:K234"/>
    <mergeCell ref="L229:L230"/>
    <mergeCell ref="AF223:AF234"/>
    <mergeCell ref="AG223:AG234"/>
    <mergeCell ref="L215:L216"/>
    <mergeCell ref="M215:M216"/>
    <mergeCell ref="AE215:AE216"/>
    <mergeCell ref="L217:L218"/>
    <mergeCell ref="M217:M218"/>
    <mergeCell ref="AE217:AE218"/>
    <mergeCell ref="L219:L220"/>
    <mergeCell ref="Y213:Y220"/>
    <mergeCell ref="Z213:Z220"/>
    <mergeCell ref="AA213:AA220"/>
    <mergeCell ref="AB213:AB220"/>
    <mergeCell ref="AD213:AD220"/>
    <mergeCell ref="AE213:AE214"/>
    <mergeCell ref="AE219:AE220"/>
    <mergeCell ref="AD221:AD222"/>
    <mergeCell ref="AE221:AE222"/>
    <mergeCell ref="AF221:AF222"/>
    <mergeCell ref="I213:I220"/>
    <mergeCell ref="J213:J220"/>
    <mergeCell ref="K213:K220"/>
    <mergeCell ref="L213:L214"/>
    <mergeCell ref="M213:M214"/>
    <mergeCell ref="X213:X220"/>
    <mergeCell ref="M219:M220"/>
    <mergeCell ref="AJ209:AJ212"/>
    <mergeCell ref="L211:L212"/>
    <mergeCell ref="M211:M212"/>
    <mergeCell ref="AE211:AE212"/>
    <mergeCell ref="C213:C222"/>
    <mergeCell ref="D213:D222"/>
    <mergeCell ref="E213:E222"/>
    <mergeCell ref="F213:F222"/>
    <mergeCell ref="G213:G220"/>
    <mergeCell ref="H213:H220"/>
    <mergeCell ref="AA209:AA212"/>
    <mergeCell ref="AB209:AB212"/>
    <mergeCell ref="AD209:AD212"/>
    <mergeCell ref="AE209:AE210"/>
    <mergeCell ref="AF209:AF212"/>
    <mergeCell ref="AG209:AG212"/>
    <mergeCell ref="K209:K212"/>
    <mergeCell ref="L209:L210"/>
    <mergeCell ref="M209:M210"/>
    <mergeCell ref="X209:X212"/>
    <mergeCell ref="Y209:Y212"/>
    <mergeCell ref="Z209:Z212"/>
    <mergeCell ref="AF213:AF220"/>
    <mergeCell ref="AG213:AG222"/>
    <mergeCell ref="AJ213:AJ220"/>
    <mergeCell ref="AJ197:AJ208"/>
    <mergeCell ref="L199:L200"/>
    <mergeCell ref="M199:M200"/>
    <mergeCell ref="AE199:AE200"/>
    <mergeCell ref="L201:L202"/>
    <mergeCell ref="M201:M202"/>
    <mergeCell ref="AD201:AD202"/>
    <mergeCell ref="AE201:AE202"/>
    <mergeCell ref="L203:L204"/>
    <mergeCell ref="M197:M198"/>
    <mergeCell ref="X197:X208"/>
    <mergeCell ref="Y197:Y208"/>
    <mergeCell ref="Z197:Z208"/>
    <mergeCell ref="AA197:AA208"/>
    <mergeCell ref="AB197:AB208"/>
    <mergeCell ref="M203:M204"/>
    <mergeCell ref="M207:M208"/>
    <mergeCell ref="L197:L198"/>
    <mergeCell ref="L207:L208"/>
    <mergeCell ref="AI189:AI322"/>
    <mergeCell ref="AJ189:AJ196"/>
    <mergeCell ref="L191:L192"/>
    <mergeCell ref="M191:M192"/>
    <mergeCell ref="AD191:AD192"/>
    <mergeCell ref="AE191:AE192"/>
    <mergeCell ref="L193:L194"/>
    <mergeCell ref="M193:M194"/>
    <mergeCell ref="AD193:AD194"/>
    <mergeCell ref="AE193:AE194"/>
    <mergeCell ref="AC189:AC322"/>
    <mergeCell ref="AD189:AD190"/>
    <mergeCell ref="AE189:AE190"/>
    <mergeCell ref="M195:M196"/>
    <mergeCell ref="G189:G196"/>
    <mergeCell ref="H189:H196"/>
    <mergeCell ref="I189:I196"/>
    <mergeCell ref="J189:J196"/>
    <mergeCell ref="K189:K196"/>
    <mergeCell ref="L189:L190"/>
    <mergeCell ref="L195:L196"/>
    <mergeCell ref="AD207:AD208"/>
    <mergeCell ref="AE207:AE208"/>
    <mergeCell ref="G209:G212"/>
    <mergeCell ref="H209:H212"/>
    <mergeCell ref="I209:I212"/>
    <mergeCell ref="J209:J212"/>
    <mergeCell ref="AD203:AD204"/>
    <mergeCell ref="AE203:AE204"/>
    <mergeCell ref="L205:L206"/>
    <mergeCell ref="M205:M206"/>
    <mergeCell ref="AD205:AD206"/>
    <mergeCell ref="AE205:AE206"/>
    <mergeCell ref="H197:H208"/>
    <mergeCell ref="I197:I208"/>
    <mergeCell ref="J197:J208"/>
    <mergeCell ref="K197:K208"/>
    <mergeCell ref="AF197:AF208"/>
    <mergeCell ref="A189:A322"/>
    <mergeCell ref="B189:B322"/>
    <mergeCell ref="C189:C208"/>
    <mergeCell ref="D189:D208"/>
    <mergeCell ref="E189:E208"/>
    <mergeCell ref="F189:F208"/>
    <mergeCell ref="AB185:AB188"/>
    <mergeCell ref="AC185:AC188"/>
    <mergeCell ref="AD185:AD188"/>
    <mergeCell ref="AE185:AE186"/>
    <mergeCell ref="AF185:AF188"/>
    <mergeCell ref="AG185:AG188"/>
    <mergeCell ref="L185:L186"/>
    <mergeCell ref="M185:M186"/>
    <mergeCell ref="X185:X188"/>
    <mergeCell ref="Y185:Y188"/>
    <mergeCell ref="Z185:Z188"/>
    <mergeCell ref="AA185:AA188"/>
    <mergeCell ref="A133:A188"/>
    <mergeCell ref="B133:B188"/>
    <mergeCell ref="C133:C144"/>
    <mergeCell ref="D133:D144"/>
    <mergeCell ref="E133:E144"/>
    <mergeCell ref="F133:F144"/>
    <mergeCell ref="AF189:AF196"/>
    <mergeCell ref="AG189:AG208"/>
    <mergeCell ref="C209:C212"/>
    <mergeCell ref="D209:D212"/>
    <mergeCell ref="E209:E212"/>
    <mergeCell ref="F209:F212"/>
    <mergeCell ref="G197:G208"/>
    <mergeCell ref="C171:C176"/>
    <mergeCell ref="D171:D176"/>
    <mergeCell ref="E171:E176"/>
    <mergeCell ref="F171:F176"/>
    <mergeCell ref="G171:G176"/>
    <mergeCell ref="H171:H176"/>
    <mergeCell ref="C185:C188"/>
    <mergeCell ref="D185:D188"/>
    <mergeCell ref="E185:E188"/>
    <mergeCell ref="F185:F188"/>
    <mergeCell ref="G185:G188"/>
    <mergeCell ref="H185:H188"/>
    <mergeCell ref="I185:I188"/>
    <mergeCell ref="J185:J188"/>
    <mergeCell ref="K185:K188"/>
    <mergeCell ref="AE177:AE178"/>
    <mergeCell ref="AF177:AF184"/>
    <mergeCell ref="L179:L180"/>
    <mergeCell ref="M179:M180"/>
    <mergeCell ref="AE179:AE180"/>
    <mergeCell ref="L181:L182"/>
    <mergeCell ref="M181:M182"/>
    <mergeCell ref="AE181:AE182"/>
    <mergeCell ref="Y177:Y184"/>
    <mergeCell ref="Z177:Z184"/>
    <mergeCell ref="AA177:AA184"/>
    <mergeCell ref="AB177:AB184"/>
    <mergeCell ref="AC177:AC184"/>
    <mergeCell ref="AD177:AD184"/>
    <mergeCell ref="I177:I184"/>
    <mergeCell ref="J177:J184"/>
    <mergeCell ref="K177:K184"/>
    <mergeCell ref="I163:I170"/>
    <mergeCell ref="J163:J170"/>
    <mergeCell ref="K163:K170"/>
    <mergeCell ref="L163:L164"/>
    <mergeCell ref="M163:M164"/>
    <mergeCell ref="X163:X170"/>
    <mergeCell ref="C177:C184"/>
    <mergeCell ref="D177:D184"/>
    <mergeCell ref="E177:E184"/>
    <mergeCell ref="F177:F184"/>
    <mergeCell ref="G177:G184"/>
    <mergeCell ref="H177:H184"/>
    <mergeCell ref="AJ171:AJ176"/>
    <mergeCell ref="L173:L174"/>
    <mergeCell ref="M173:M174"/>
    <mergeCell ref="AE173:AE174"/>
    <mergeCell ref="L175:L176"/>
    <mergeCell ref="M175:M176"/>
    <mergeCell ref="AE175:AE176"/>
    <mergeCell ref="AB171:AB176"/>
    <mergeCell ref="AC171:AC176"/>
    <mergeCell ref="AD171:AD176"/>
    <mergeCell ref="AE171:AE172"/>
    <mergeCell ref="AF171:AF176"/>
    <mergeCell ref="AG171:AG176"/>
    <mergeCell ref="L171:L172"/>
    <mergeCell ref="M171:M172"/>
    <mergeCell ref="X171:X176"/>
    <mergeCell ref="Y171:Y176"/>
    <mergeCell ref="Z171:Z176"/>
    <mergeCell ref="AA171:AA176"/>
    <mergeCell ref="AE183:AE184"/>
    <mergeCell ref="J171:J176"/>
    <mergeCell ref="K171:K176"/>
    <mergeCell ref="AE163:AE164"/>
    <mergeCell ref="AF163:AF170"/>
    <mergeCell ref="AG163:AG170"/>
    <mergeCell ref="AJ163:AJ170"/>
    <mergeCell ref="L165:L166"/>
    <mergeCell ref="M165:M166"/>
    <mergeCell ref="AE165:AE166"/>
    <mergeCell ref="L167:L168"/>
    <mergeCell ref="M167:M168"/>
    <mergeCell ref="AE167:AE168"/>
    <mergeCell ref="Y163:Y170"/>
    <mergeCell ref="Z163:Z170"/>
    <mergeCell ref="AA163:AA170"/>
    <mergeCell ref="AB163:AB170"/>
    <mergeCell ref="AC163:AC170"/>
    <mergeCell ref="AD163:AD170"/>
    <mergeCell ref="C163:C170"/>
    <mergeCell ref="D163:D170"/>
    <mergeCell ref="E163:E170"/>
    <mergeCell ref="F163:F170"/>
    <mergeCell ref="G163:G170"/>
    <mergeCell ref="H163:H170"/>
    <mergeCell ref="AE157:AE158"/>
    <mergeCell ref="AF157:AF162"/>
    <mergeCell ref="AG157:AG162"/>
    <mergeCell ref="AJ157:AJ162"/>
    <mergeCell ref="L159:L160"/>
    <mergeCell ref="M159:M160"/>
    <mergeCell ref="AE159:AE160"/>
    <mergeCell ref="L161:L162"/>
    <mergeCell ref="M161:M162"/>
    <mergeCell ref="AE161:AE162"/>
    <mergeCell ref="Y157:Y162"/>
    <mergeCell ref="Z157:Z162"/>
    <mergeCell ref="AA157:AA162"/>
    <mergeCell ref="AB157:AB162"/>
    <mergeCell ref="AC157:AC162"/>
    <mergeCell ref="AD157:AD162"/>
    <mergeCell ref="I157:I162"/>
    <mergeCell ref="J157:J162"/>
    <mergeCell ref="K157:K162"/>
    <mergeCell ref="L157:L158"/>
    <mergeCell ref="M157:M158"/>
    <mergeCell ref="X157:X162"/>
    <mergeCell ref="C157:C162"/>
    <mergeCell ref="D157:D162"/>
    <mergeCell ref="AE169:AE170"/>
    <mergeCell ref="E157:E162"/>
    <mergeCell ref="F157:F162"/>
    <mergeCell ref="G157:G162"/>
    <mergeCell ref="H157:H162"/>
    <mergeCell ref="AE151:AE152"/>
    <mergeCell ref="AF151:AF156"/>
    <mergeCell ref="AG151:AG156"/>
    <mergeCell ref="AJ151:AJ156"/>
    <mergeCell ref="L153:L154"/>
    <mergeCell ref="M153:M154"/>
    <mergeCell ref="AE153:AE154"/>
    <mergeCell ref="L155:L156"/>
    <mergeCell ref="M155:M156"/>
    <mergeCell ref="AE155:AE156"/>
    <mergeCell ref="Y151:Y156"/>
    <mergeCell ref="Z151:Z156"/>
    <mergeCell ref="AA151:AA156"/>
    <mergeCell ref="AB151:AB156"/>
    <mergeCell ref="AC151:AC156"/>
    <mergeCell ref="AD151:AD156"/>
    <mergeCell ref="I151:I156"/>
    <mergeCell ref="J151:J156"/>
    <mergeCell ref="K151:K156"/>
    <mergeCell ref="L151:L152"/>
    <mergeCell ref="M151:M152"/>
    <mergeCell ref="X151:X156"/>
    <mergeCell ref="C151:C156"/>
    <mergeCell ref="D151:D156"/>
    <mergeCell ref="E151:E156"/>
    <mergeCell ref="F151:F156"/>
    <mergeCell ref="G151:G156"/>
    <mergeCell ref="H151:H156"/>
    <mergeCell ref="AE145:AE146"/>
    <mergeCell ref="AF145:AF150"/>
    <mergeCell ref="AG145:AG150"/>
    <mergeCell ref="AJ145:AJ150"/>
    <mergeCell ref="L147:L148"/>
    <mergeCell ref="M147:M148"/>
    <mergeCell ref="AE147:AE148"/>
    <mergeCell ref="L149:L150"/>
    <mergeCell ref="M149:M150"/>
    <mergeCell ref="AE149:AE150"/>
    <mergeCell ref="M145:M146"/>
    <mergeCell ref="X145:X150"/>
    <mergeCell ref="Y145:Y150"/>
    <mergeCell ref="Z145:Z150"/>
    <mergeCell ref="AA145:AA150"/>
    <mergeCell ref="AB145:AB150"/>
    <mergeCell ref="G145:G150"/>
    <mergeCell ref="H145:H150"/>
    <mergeCell ref="I145:I150"/>
    <mergeCell ref="J145:J150"/>
    <mergeCell ref="K145:K150"/>
    <mergeCell ref="L145:L146"/>
    <mergeCell ref="C145:C150"/>
    <mergeCell ref="D145:D150"/>
    <mergeCell ref="E145:E150"/>
    <mergeCell ref="F145:F150"/>
    <mergeCell ref="AJ137:AJ144"/>
    <mergeCell ref="L139:L140"/>
    <mergeCell ref="M139:M140"/>
    <mergeCell ref="AE139:AE140"/>
    <mergeCell ref="L141:L142"/>
    <mergeCell ref="M141:M142"/>
    <mergeCell ref="L137:L138"/>
    <mergeCell ref="M137:M138"/>
    <mergeCell ref="X137:X144"/>
    <mergeCell ref="Y137:Y144"/>
    <mergeCell ref="Z137:Z144"/>
    <mergeCell ref="AA137:AA144"/>
    <mergeCell ref="L143:L144"/>
    <mergeCell ref="M143:M144"/>
    <mergeCell ref="AI133:AI188"/>
    <mergeCell ref="AJ133:AJ136"/>
    <mergeCell ref="L135:L136"/>
    <mergeCell ref="M135:M136"/>
    <mergeCell ref="AE135:AE136"/>
    <mergeCell ref="L169:L170"/>
    <mergeCell ref="M169:M170"/>
    <mergeCell ref="L183:L184"/>
    <mergeCell ref="M183:M184"/>
    <mergeCell ref="L187:L188"/>
    <mergeCell ref="M187:M188"/>
    <mergeCell ref="AE187:AE188"/>
    <mergeCell ref="AG177:AG184"/>
    <mergeCell ref="AJ177:AJ184"/>
    <mergeCell ref="L177:L178"/>
    <mergeCell ref="M177:M178"/>
    <mergeCell ref="X177:X184"/>
    <mergeCell ref="AJ185:AJ188"/>
    <mergeCell ref="G137:G144"/>
    <mergeCell ref="H137:H144"/>
    <mergeCell ref="I137:I144"/>
    <mergeCell ref="J137:J144"/>
    <mergeCell ref="K137:K144"/>
    <mergeCell ref="AC133:AC144"/>
    <mergeCell ref="AD133:AD136"/>
    <mergeCell ref="AE133:AE134"/>
    <mergeCell ref="AF133:AF136"/>
    <mergeCell ref="AG133:AG144"/>
    <mergeCell ref="AH133:AH188"/>
    <mergeCell ref="AE141:AE142"/>
    <mergeCell ref="AE143:AE144"/>
    <mergeCell ref="AC145:AC150"/>
    <mergeCell ref="AD145:AD150"/>
    <mergeCell ref="M133:M134"/>
    <mergeCell ref="X133:X136"/>
    <mergeCell ref="Y133:Y136"/>
    <mergeCell ref="Z133:Z136"/>
    <mergeCell ref="AA133:AA136"/>
    <mergeCell ref="AB133:AB136"/>
    <mergeCell ref="G133:G136"/>
    <mergeCell ref="H133:H136"/>
    <mergeCell ref="I133:I136"/>
    <mergeCell ref="J133:J136"/>
    <mergeCell ref="K133:K136"/>
    <mergeCell ref="L133:L134"/>
    <mergeCell ref="AB137:AB144"/>
    <mergeCell ref="AD137:AD144"/>
    <mergeCell ref="AE137:AE138"/>
    <mergeCell ref="AF137:AF144"/>
    <mergeCell ref="I171:I176"/>
    <mergeCell ref="AF129:AF132"/>
    <mergeCell ref="AG129:AG132"/>
    <mergeCell ref="AJ129:AJ132"/>
    <mergeCell ref="AE131:AE132"/>
    <mergeCell ref="L129:L130"/>
    <mergeCell ref="M129:M130"/>
    <mergeCell ref="X129:X132"/>
    <mergeCell ref="Y129:Y132"/>
    <mergeCell ref="Z129:Z132"/>
    <mergeCell ref="AA129:AA132"/>
    <mergeCell ref="L131:L132"/>
    <mergeCell ref="M131:M132"/>
    <mergeCell ref="AE127:AE128"/>
    <mergeCell ref="C129:C132"/>
    <mergeCell ref="D129:D132"/>
    <mergeCell ref="E129:E132"/>
    <mergeCell ref="F129:F132"/>
    <mergeCell ref="G129:G132"/>
    <mergeCell ref="H129:H132"/>
    <mergeCell ref="I129:I132"/>
    <mergeCell ref="J129:J132"/>
    <mergeCell ref="K129:K132"/>
    <mergeCell ref="AG121:AG128"/>
    <mergeCell ref="AJ121:AJ128"/>
    <mergeCell ref="L123:L124"/>
    <mergeCell ref="M123:M124"/>
    <mergeCell ref="AE123:AE124"/>
    <mergeCell ref="L125:L126"/>
    <mergeCell ref="M125:M126"/>
    <mergeCell ref="G121:G128"/>
    <mergeCell ref="H121:H128"/>
    <mergeCell ref="I121:I128"/>
    <mergeCell ref="J121:J128"/>
    <mergeCell ref="K121:K128"/>
    <mergeCell ref="L121:L122"/>
    <mergeCell ref="AJ115:AJ120"/>
    <mergeCell ref="L117:L118"/>
    <mergeCell ref="M117:M118"/>
    <mergeCell ref="AE117:AE118"/>
    <mergeCell ref="L119:L120"/>
    <mergeCell ref="M119:M120"/>
    <mergeCell ref="AE119:AE120"/>
    <mergeCell ref="M115:M116"/>
    <mergeCell ref="X115:X120"/>
    <mergeCell ref="Y115:Y120"/>
    <mergeCell ref="Z115:Z120"/>
    <mergeCell ref="AA115:AA120"/>
    <mergeCell ref="AB115:AB120"/>
    <mergeCell ref="G115:G120"/>
    <mergeCell ref="H115:H120"/>
    <mergeCell ref="I115:I120"/>
    <mergeCell ref="J115:J120"/>
    <mergeCell ref="AE109:AE110"/>
    <mergeCell ref="AF109:AF114"/>
    <mergeCell ref="AJ109:AJ114"/>
    <mergeCell ref="AE111:AE112"/>
    <mergeCell ref="AE113:AE114"/>
    <mergeCell ref="J109:J114"/>
    <mergeCell ref="K109:K114"/>
    <mergeCell ref="L109:L110"/>
    <mergeCell ref="M109:M110"/>
    <mergeCell ref="X109:X114"/>
    <mergeCell ref="Y109:Y114"/>
    <mergeCell ref="L111:L112"/>
    <mergeCell ref="M111:M112"/>
    <mergeCell ref="L113:L114"/>
    <mergeCell ref="M113:M114"/>
    <mergeCell ref="AI105:AI132"/>
    <mergeCell ref="AJ105:AJ108"/>
    <mergeCell ref="L107:L108"/>
    <mergeCell ref="M107:M108"/>
    <mergeCell ref="AE107:AE108"/>
    <mergeCell ref="AE125:AE126"/>
    <mergeCell ref="L127:L128"/>
    <mergeCell ref="M127:M128"/>
    <mergeCell ref="M121:M122"/>
    <mergeCell ref="X121:X128"/>
    <mergeCell ref="Y121:Y128"/>
    <mergeCell ref="Z121:Z128"/>
    <mergeCell ref="AA121:AA128"/>
    <mergeCell ref="AB121:AB128"/>
    <mergeCell ref="AB129:AB132"/>
    <mergeCell ref="AD129:AD132"/>
    <mergeCell ref="AE129:AE130"/>
    <mergeCell ref="E109:E120"/>
    <mergeCell ref="F109:F120"/>
    <mergeCell ref="G109:G114"/>
    <mergeCell ref="H109:H114"/>
    <mergeCell ref="I109:I114"/>
    <mergeCell ref="AC105:AC132"/>
    <mergeCell ref="AD105:AD128"/>
    <mergeCell ref="AE105:AE106"/>
    <mergeCell ref="AF105:AF108"/>
    <mergeCell ref="AG105:AG120"/>
    <mergeCell ref="AH105:AH132"/>
    <mergeCell ref="AE115:AE116"/>
    <mergeCell ref="AF115:AF120"/>
    <mergeCell ref="AE121:AE122"/>
    <mergeCell ref="AF121:AF128"/>
    <mergeCell ref="M105:M106"/>
    <mergeCell ref="X105:X108"/>
    <mergeCell ref="Y105:Y108"/>
    <mergeCell ref="Z105:Z108"/>
    <mergeCell ref="AA105:AA108"/>
    <mergeCell ref="AB105:AB108"/>
    <mergeCell ref="G105:G108"/>
    <mergeCell ref="H105:H108"/>
    <mergeCell ref="I105:I108"/>
    <mergeCell ref="J105:J108"/>
    <mergeCell ref="K105:K108"/>
    <mergeCell ref="L105:L106"/>
    <mergeCell ref="K115:K120"/>
    <mergeCell ref="L115:L116"/>
    <mergeCell ref="Z109:Z114"/>
    <mergeCell ref="AA109:AA114"/>
    <mergeCell ref="AB109:AB114"/>
    <mergeCell ref="A105:A132"/>
    <mergeCell ref="B105:B132"/>
    <mergeCell ref="C105:C120"/>
    <mergeCell ref="D105:D120"/>
    <mergeCell ref="E105:E108"/>
    <mergeCell ref="F105:F108"/>
    <mergeCell ref="C121:C128"/>
    <mergeCell ref="D121:D128"/>
    <mergeCell ref="E121:E128"/>
    <mergeCell ref="F121:F128"/>
    <mergeCell ref="AF101:AF104"/>
    <mergeCell ref="AG101:AG104"/>
    <mergeCell ref="AJ101:AJ104"/>
    <mergeCell ref="L103:L104"/>
    <mergeCell ref="M103:M104"/>
    <mergeCell ref="AE103:AE104"/>
    <mergeCell ref="Y101:Y104"/>
    <mergeCell ref="Z101:Z104"/>
    <mergeCell ref="AA101:AA104"/>
    <mergeCell ref="AB101:AB104"/>
    <mergeCell ref="AD101:AD104"/>
    <mergeCell ref="AE101:AE102"/>
    <mergeCell ref="I101:I104"/>
    <mergeCell ref="J101:J104"/>
    <mergeCell ref="K101:K104"/>
    <mergeCell ref="L101:L102"/>
    <mergeCell ref="M101:M102"/>
    <mergeCell ref="X101:X104"/>
    <mergeCell ref="C101:C104"/>
    <mergeCell ref="D101:D104"/>
    <mergeCell ref="E101:E104"/>
    <mergeCell ref="F101:F104"/>
    <mergeCell ref="G101:G104"/>
    <mergeCell ref="H101:H104"/>
    <mergeCell ref="AF95:AF100"/>
    <mergeCell ref="AG95:AG100"/>
    <mergeCell ref="AJ95:AJ100"/>
    <mergeCell ref="L97:L98"/>
    <mergeCell ref="M97:M98"/>
    <mergeCell ref="AE97:AE98"/>
    <mergeCell ref="L99:L100"/>
    <mergeCell ref="M99:M100"/>
    <mergeCell ref="AE99:AE100"/>
    <mergeCell ref="Y95:Y100"/>
    <mergeCell ref="Z95:Z100"/>
    <mergeCell ref="AA95:AA100"/>
    <mergeCell ref="AB95:AB100"/>
    <mergeCell ref="AD95:AD100"/>
    <mergeCell ref="AE95:AE96"/>
    <mergeCell ref="I95:I100"/>
    <mergeCell ref="J95:J100"/>
    <mergeCell ref="K95:K100"/>
    <mergeCell ref="L95:L96"/>
    <mergeCell ref="M95:M96"/>
    <mergeCell ref="X95:X100"/>
    <mergeCell ref="C95:C100"/>
    <mergeCell ref="D95:D100"/>
    <mergeCell ref="E95:E100"/>
    <mergeCell ref="F95:F100"/>
    <mergeCell ref="G95:G100"/>
    <mergeCell ref="H95:H100"/>
    <mergeCell ref="AJ83:AJ94"/>
    <mergeCell ref="L85:L86"/>
    <mergeCell ref="M85:M86"/>
    <mergeCell ref="AE85:AE86"/>
    <mergeCell ref="L87:L88"/>
    <mergeCell ref="M87:M88"/>
    <mergeCell ref="AE87:AE88"/>
    <mergeCell ref="L89:L90"/>
    <mergeCell ref="M89:M90"/>
    <mergeCell ref="AE89:AE90"/>
    <mergeCell ref="AA83:AA94"/>
    <mergeCell ref="AB83:AB94"/>
    <mergeCell ref="AD83:AD94"/>
    <mergeCell ref="AE83:AE84"/>
    <mergeCell ref="AF83:AF94"/>
    <mergeCell ref="AG83:AG94"/>
    <mergeCell ref="AE91:AE92"/>
    <mergeCell ref="AE93:AE94"/>
    <mergeCell ref="K83:K94"/>
    <mergeCell ref="L83:L84"/>
    <mergeCell ref="M83:M84"/>
    <mergeCell ref="X83:X94"/>
    <mergeCell ref="Y83:Y94"/>
    <mergeCell ref="Z83:Z94"/>
    <mergeCell ref="L91:L92"/>
    <mergeCell ref="M91:M92"/>
    <mergeCell ref="C83:C94"/>
    <mergeCell ref="D83:D94"/>
    <mergeCell ref="E83:E94"/>
    <mergeCell ref="F83:F94"/>
    <mergeCell ref="G83:G94"/>
    <mergeCell ref="H83:H94"/>
    <mergeCell ref="I83:I94"/>
    <mergeCell ref="J83:J94"/>
    <mergeCell ref="AF71:AF82"/>
    <mergeCell ref="AG71:AG82"/>
    <mergeCell ref="AJ71:AJ82"/>
    <mergeCell ref="L73:L74"/>
    <mergeCell ref="M73:M74"/>
    <mergeCell ref="AE73:AE74"/>
    <mergeCell ref="L75:L76"/>
    <mergeCell ref="M75:M76"/>
    <mergeCell ref="AE75:AE76"/>
    <mergeCell ref="L77:L78"/>
    <mergeCell ref="Y71:Y82"/>
    <mergeCell ref="Z71:Z82"/>
    <mergeCell ref="AA71:AA82"/>
    <mergeCell ref="AB71:AB82"/>
    <mergeCell ref="AD71:AD82"/>
    <mergeCell ref="AE71:AE72"/>
    <mergeCell ref="AE77:AE78"/>
    <mergeCell ref="AE79:AE80"/>
    <mergeCell ref="I71:I82"/>
    <mergeCell ref="J71:J82"/>
    <mergeCell ref="K71:K82"/>
    <mergeCell ref="L71:L72"/>
    <mergeCell ref="M71:M72"/>
    <mergeCell ref="X71:X82"/>
    <mergeCell ref="M77:M78"/>
    <mergeCell ref="L79:L80"/>
    <mergeCell ref="M79:M80"/>
    <mergeCell ref="L81:L82"/>
    <mergeCell ref="C71:C82"/>
    <mergeCell ref="D71:D82"/>
    <mergeCell ref="E71:E82"/>
    <mergeCell ref="F71:F82"/>
    <mergeCell ref="G71:G82"/>
    <mergeCell ref="H71:H82"/>
    <mergeCell ref="M65:M66"/>
    <mergeCell ref="C51:C70"/>
    <mergeCell ref="D51:D70"/>
    <mergeCell ref="E51:E70"/>
    <mergeCell ref="F51:F70"/>
    <mergeCell ref="G51:G56"/>
    <mergeCell ref="H51:H56"/>
    <mergeCell ref="I51:I56"/>
    <mergeCell ref="L67:L68"/>
    <mergeCell ref="M67:M68"/>
    <mergeCell ref="L69:L70"/>
    <mergeCell ref="M69:M70"/>
    <mergeCell ref="G57:G70"/>
    <mergeCell ref="H57:H70"/>
    <mergeCell ref="I57:I62"/>
    <mergeCell ref="J57:J62"/>
    <mergeCell ref="I63:I70"/>
    <mergeCell ref="J63:J70"/>
    <mergeCell ref="G41:G50"/>
    <mergeCell ref="H41:H50"/>
    <mergeCell ref="I41:I50"/>
    <mergeCell ref="J41:J50"/>
    <mergeCell ref="K41:K50"/>
    <mergeCell ref="AJ57:AJ70"/>
    <mergeCell ref="L59:L60"/>
    <mergeCell ref="M59:M60"/>
    <mergeCell ref="AE59:AE60"/>
    <mergeCell ref="L61:L62"/>
    <mergeCell ref="M61:M62"/>
    <mergeCell ref="AE61:AE62"/>
    <mergeCell ref="L63:L64"/>
    <mergeCell ref="M63:M64"/>
    <mergeCell ref="Y57:Y70"/>
    <mergeCell ref="Z57:Z70"/>
    <mergeCell ref="AA57:AA70"/>
    <mergeCell ref="AB57:AB70"/>
    <mergeCell ref="AD57:AD70"/>
    <mergeCell ref="AE57:AE58"/>
    <mergeCell ref="AE63:AE64"/>
    <mergeCell ref="L57:L58"/>
    <mergeCell ref="L65:L66"/>
    <mergeCell ref="AG51:AG70"/>
    <mergeCell ref="AJ51:AJ56"/>
    <mergeCell ref="Z51:Z56"/>
    <mergeCell ref="AA51:AA56"/>
    <mergeCell ref="AB51:AB56"/>
    <mergeCell ref="AE65:AE66"/>
    <mergeCell ref="AE67:AE68"/>
    <mergeCell ref="AE69:AE70"/>
    <mergeCell ref="M57:M58"/>
    <mergeCell ref="J51:J56"/>
    <mergeCell ref="K51:K56"/>
    <mergeCell ref="L51:L52"/>
    <mergeCell ref="M51:M52"/>
    <mergeCell ref="X51:X56"/>
    <mergeCell ref="Y51:Y56"/>
    <mergeCell ref="L49:L50"/>
    <mergeCell ref="M49:M50"/>
    <mergeCell ref="AE49:AE50"/>
    <mergeCell ref="L53:L54"/>
    <mergeCell ref="M53:M54"/>
    <mergeCell ref="AE53:AE54"/>
    <mergeCell ref="L55:L56"/>
    <mergeCell ref="M55:M56"/>
    <mergeCell ref="AE55:AE56"/>
    <mergeCell ref="J35:J40"/>
    <mergeCell ref="K35:K40"/>
    <mergeCell ref="AJ41:AJ50"/>
    <mergeCell ref="L43:L44"/>
    <mergeCell ref="M43:M44"/>
    <mergeCell ref="AE43:AE44"/>
    <mergeCell ref="L45:L46"/>
    <mergeCell ref="M45:M46"/>
    <mergeCell ref="AE45:AE46"/>
    <mergeCell ref="L47:L48"/>
    <mergeCell ref="M47:M48"/>
    <mergeCell ref="AE47:AE48"/>
    <mergeCell ref="Z41:Z50"/>
    <mergeCell ref="AA41:AA50"/>
    <mergeCell ref="AB41:AB50"/>
    <mergeCell ref="AD41:AD50"/>
    <mergeCell ref="AE41:AE42"/>
    <mergeCell ref="AF41:AF50"/>
    <mergeCell ref="AE39:AE40"/>
    <mergeCell ref="L41:L42"/>
    <mergeCell ref="M41:M42"/>
    <mergeCell ref="X41:X50"/>
    <mergeCell ref="Y41:Y50"/>
    <mergeCell ref="AB35:AB40"/>
    <mergeCell ref="AD35:AD40"/>
    <mergeCell ref="AE35:AE36"/>
    <mergeCell ref="AF35:AF40"/>
    <mergeCell ref="AJ35:AJ40"/>
    <mergeCell ref="L37:L38"/>
    <mergeCell ref="M37:M38"/>
    <mergeCell ref="AE37:AE38"/>
    <mergeCell ref="L39:L40"/>
    <mergeCell ref="M39:M40"/>
    <mergeCell ref="L35:L36"/>
    <mergeCell ref="AJ23:AJ30"/>
    <mergeCell ref="L25:L26"/>
    <mergeCell ref="M25:M26"/>
    <mergeCell ref="AE25:AE26"/>
    <mergeCell ref="L27:L28"/>
    <mergeCell ref="M27:M28"/>
    <mergeCell ref="AE27:AE28"/>
    <mergeCell ref="AB23:AB30"/>
    <mergeCell ref="X31:X34"/>
    <mergeCell ref="G23:G30"/>
    <mergeCell ref="H23:H30"/>
    <mergeCell ref="I23:I30"/>
    <mergeCell ref="J23:J30"/>
    <mergeCell ref="K23:K30"/>
    <mergeCell ref="L23:L24"/>
    <mergeCell ref="M23:M24"/>
    <mergeCell ref="X23:X30"/>
    <mergeCell ref="Y23:Y30"/>
    <mergeCell ref="AF31:AF34"/>
    <mergeCell ref="AJ31:AJ34"/>
    <mergeCell ref="L33:L34"/>
    <mergeCell ref="M33:M34"/>
    <mergeCell ref="AE33:AE34"/>
    <mergeCell ref="Y31:Y34"/>
    <mergeCell ref="Z31:Z34"/>
    <mergeCell ref="AA31:AA34"/>
    <mergeCell ref="AB31:AB34"/>
    <mergeCell ref="AD31:AD34"/>
    <mergeCell ref="AE31:AE32"/>
    <mergeCell ref="G31:G34"/>
    <mergeCell ref="H31:H34"/>
    <mergeCell ref="I31:I34"/>
    <mergeCell ref="J31:J34"/>
    <mergeCell ref="K31:K34"/>
    <mergeCell ref="L31:L32"/>
    <mergeCell ref="M31:M32"/>
    <mergeCell ref="AD23:AD30"/>
    <mergeCell ref="AE23:AE24"/>
    <mergeCell ref="AF23:AF30"/>
    <mergeCell ref="M35:M36"/>
    <mergeCell ref="X35:X40"/>
    <mergeCell ref="Y35:Y40"/>
    <mergeCell ref="Z35:Z40"/>
    <mergeCell ref="AA35:AA40"/>
    <mergeCell ref="G35:G40"/>
    <mergeCell ref="H35:H40"/>
    <mergeCell ref="I35:I40"/>
    <mergeCell ref="L13:L14"/>
    <mergeCell ref="M13:M14"/>
    <mergeCell ref="AE13:AE14"/>
    <mergeCell ref="L15:L16"/>
    <mergeCell ref="M15:M16"/>
    <mergeCell ref="AA11:AA22"/>
    <mergeCell ref="AB11:AB22"/>
    <mergeCell ref="M19:M20"/>
    <mergeCell ref="M21:M22"/>
    <mergeCell ref="AG3:AG50"/>
    <mergeCell ref="AH3:AH104"/>
    <mergeCell ref="AI3:AI104"/>
    <mergeCell ref="AD11:AD22"/>
    <mergeCell ref="AE11:AE12"/>
    <mergeCell ref="AF11:AF22"/>
    <mergeCell ref="AE19:AE20"/>
    <mergeCell ref="X3:X10"/>
    <mergeCell ref="M29:M30"/>
    <mergeCell ref="AE29:AE30"/>
    <mergeCell ref="L93:L94"/>
    <mergeCell ref="M93:M94"/>
    <mergeCell ref="M81:M82"/>
    <mergeCell ref="AE81:AE82"/>
    <mergeCell ref="X57:X70"/>
    <mergeCell ref="AE17:AE18"/>
    <mergeCell ref="M11:M12"/>
    <mergeCell ref="X11:X22"/>
    <mergeCell ref="Y11:Y22"/>
    <mergeCell ref="Z11:Z22"/>
    <mergeCell ref="B1:F1"/>
    <mergeCell ref="G1:AJ1"/>
    <mergeCell ref="M2:N2"/>
    <mergeCell ref="A3:A104"/>
    <mergeCell ref="B3:B104"/>
    <mergeCell ref="C3:C50"/>
    <mergeCell ref="D3:D50"/>
    <mergeCell ref="E3:E50"/>
    <mergeCell ref="F3:F50"/>
    <mergeCell ref="G3:G10"/>
    <mergeCell ref="K11:K22"/>
    <mergeCell ref="L11:L12"/>
    <mergeCell ref="L19:L20"/>
    <mergeCell ref="L21:L22"/>
    <mergeCell ref="AJ3:AJ10"/>
    <mergeCell ref="L5:L6"/>
    <mergeCell ref="M5:M6"/>
    <mergeCell ref="AE5:AE6"/>
    <mergeCell ref="L7:L8"/>
    <mergeCell ref="M7:M8"/>
    <mergeCell ref="H3:H10"/>
    <mergeCell ref="I3:I10"/>
    <mergeCell ref="J3:J10"/>
    <mergeCell ref="K3:K10"/>
    <mergeCell ref="L3:L4"/>
    <mergeCell ref="M3:M4"/>
    <mergeCell ref="AJ11:AJ22"/>
    <mergeCell ref="S816:V816"/>
    <mergeCell ref="K387:K396"/>
    <mergeCell ref="K477:K482"/>
    <mergeCell ref="K689:K694"/>
    <mergeCell ref="K57:K70"/>
    <mergeCell ref="AE7:AE8"/>
    <mergeCell ref="L9:L10"/>
    <mergeCell ref="M9:M10"/>
    <mergeCell ref="AE9:AE10"/>
    <mergeCell ref="AD3:AD10"/>
    <mergeCell ref="AE3:AE4"/>
    <mergeCell ref="G11:G22"/>
    <mergeCell ref="H11:H22"/>
    <mergeCell ref="I11:I22"/>
    <mergeCell ref="J11:J22"/>
    <mergeCell ref="L29:L30"/>
    <mergeCell ref="AF3:AF10"/>
    <mergeCell ref="Y3:Y10"/>
    <mergeCell ref="Z3:Z10"/>
    <mergeCell ref="AA3:AA10"/>
    <mergeCell ref="AB3:AB10"/>
    <mergeCell ref="AC3:AC104"/>
    <mergeCell ref="Z23:Z30"/>
    <mergeCell ref="AA23:AA30"/>
    <mergeCell ref="AE21:AE22"/>
    <mergeCell ref="AD51:AD56"/>
    <mergeCell ref="AE51:AE52"/>
    <mergeCell ref="AF51:AF56"/>
    <mergeCell ref="AF57:AF70"/>
    <mergeCell ref="AE15:AE16"/>
    <mergeCell ref="L17:L18"/>
    <mergeCell ref="M17:M18"/>
  </mergeCells>
  <conditionalFormatting sqref="AF661:AG661 AF637:AG637">
    <cfRule type="iconSet" priority="50">
      <iconSet iconSet="3Symbols">
        <cfvo type="percent" val="0"/>
        <cfvo type="percent" val="33"/>
        <cfvo type="percent" val="67"/>
      </iconSet>
    </cfRule>
  </conditionalFormatting>
  <conditionalFormatting sqref="AF755 AG741 AF669:AG669 AF733:AG733">
    <cfRule type="iconSet" priority="49">
      <iconSet iconSet="3Symbols">
        <cfvo type="percent" val="0"/>
        <cfvo type="percent" val="33"/>
        <cfvo type="percent" val="67"/>
      </iconSet>
    </cfRule>
  </conditionalFormatting>
  <conditionalFormatting sqref="AF731">
    <cfRule type="iconSet" priority="48">
      <iconSet iconSet="3Symbols">
        <cfvo type="percent" val="0"/>
        <cfvo type="percent" val="33"/>
        <cfvo type="percent" val="67"/>
      </iconSet>
    </cfRule>
  </conditionalFormatting>
  <conditionalFormatting sqref="AF689:AG689">
    <cfRule type="iconSet" priority="47">
      <iconSet iconSet="3Symbols">
        <cfvo type="percent" val="0"/>
        <cfvo type="percent" val="33"/>
        <cfvo type="percent" val="67"/>
      </iconSet>
    </cfRule>
  </conditionalFormatting>
  <conditionalFormatting sqref="AF705:AG705">
    <cfRule type="iconSet" priority="46">
      <iconSet iconSet="3Symbols">
        <cfvo type="percent" val="0"/>
        <cfvo type="percent" val="33"/>
        <cfvo type="percent" val="67"/>
      </iconSet>
    </cfRule>
  </conditionalFormatting>
  <conditionalFormatting sqref="AF777:AG777">
    <cfRule type="iconSet" priority="45">
      <iconSet iconSet="3Symbols">
        <cfvo type="percent" val="0"/>
        <cfvo type="percent" val="33"/>
        <cfvo type="percent" val="67"/>
      </iconSet>
    </cfRule>
  </conditionalFormatting>
  <conditionalFormatting sqref="AF783:AG783">
    <cfRule type="iconSet" priority="44">
      <iconSet iconSet="3Symbols">
        <cfvo type="percent" val="0"/>
        <cfvo type="percent" val="33"/>
        <cfvo type="percent" val="67"/>
      </iconSet>
    </cfRule>
  </conditionalFormatting>
  <conditionalFormatting sqref="AF711">
    <cfRule type="iconSet" priority="43">
      <iconSet iconSet="3Symbols">
        <cfvo type="percent" val="0"/>
        <cfvo type="percent" val="33"/>
        <cfvo type="percent" val="67"/>
      </iconSet>
    </cfRule>
  </conditionalFormatting>
  <conditionalFormatting sqref="AF797:AG797">
    <cfRule type="iconSet" priority="42">
      <iconSet iconSet="3Symbols">
        <cfvo type="percent" val="0"/>
        <cfvo type="percent" val="33"/>
        <cfvo type="percent" val="67"/>
      </iconSet>
    </cfRule>
  </conditionalFormatting>
  <conditionalFormatting sqref="AF677">
    <cfRule type="iconSet" priority="41">
      <iconSet iconSet="3Symbols">
        <cfvo type="percent" val="0"/>
        <cfvo type="percent" val="33"/>
        <cfvo type="percent" val="67"/>
      </iconSet>
    </cfRule>
  </conditionalFormatting>
  <conditionalFormatting sqref="AF643">
    <cfRule type="iconSet" priority="40">
      <iconSet iconSet="3Symbols">
        <cfvo type="percent" val="0"/>
        <cfvo type="percent" val="33"/>
        <cfvo type="percent" val="67"/>
      </iconSet>
    </cfRule>
  </conditionalFormatting>
  <conditionalFormatting sqref="AF793">
    <cfRule type="iconSet" priority="39">
      <iconSet iconSet="3Symbols">
        <cfvo type="percent" val="0"/>
        <cfvo type="percent" val="33"/>
        <cfvo type="percent" val="67"/>
      </iconSet>
    </cfRule>
  </conditionalFormatting>
  <conditionalFormatting sqref="AF803">
    <cfRule type="iconSet" priority="38">
      <iconSet iconSet="3Symbols">
        <cfvo type="percent" val="0"/>
        <cfvo type="percent" val="33"/>
        <cfvo type="percent" val="67"/>
      </iconSet>
    </cfRule>
  </conditionalFormatting>
  <conditionalFormatting sqref="AF773:AG773 AF769 AF761:AG761">
    <cfRule type="iconSet" priority="51">
      <iconSet iconSet="3Symbols">
        <cfvo type="percent" val="0"/>
        <cfvo type="percent" val="33"/>
        <cfvo type="percent" val="67"/>
      </iconSet>
    </cfRule>
  </conditionalFormatting>
  <conditionalFormatting sqref="AC637">
    <cfRule type="colorScale" priority="52">
      <colorScale>
        <cfvo type="percent" val="45"/>
        <cfvo type="percent" val="85"/>
        <cfvo type="percent" val="100"/>
        <color rgb="FFF8696B"/>
        <color rgb="FFFFEB84"/>
        <color rgb="FF63BE7B"/>
      </colorScale>
    </cfRule>
    <cfRule type="colorScale" priority="53">
      <colorScale>
        <cfvo type="num" val="45"/>
        <cfvo type="num" val="85"/>
        <cfvo type="num" val="100"/>
        <color rgb="FFF8696B"/>
        <color rgb="FFFFEB84"/>
        <color rgb="FF63BE7B"/>
      </colorScale>
    </cfRule>
    <cfRule type="colorScale" priority="54">
      <colorScale>
        <cfvo type="num" val="0"/>
        <cfvo type="num" val="0"/>
        <cfvo type="num" val="85"/>
        <color rgb="FFF8696B"/>
        <color rgb="FFFFEB84"/>
        <color rgb="FF63BE7B"/>
      </colorScale>
    </cfRule>
  </conditionalFormatting>
  <conditionalFormatting sqref="S818:V818">
    <cfRule type="iconSet" priority="37">
      <iconSet iconSet="3Symbols">
        <cfvo type="percent" val="0"/>
        <cfvo type="percent" val="33"/>
        <cfvo type="percent" val="67"/>
      </iconSet>
    </cfRule>
  </conditionalFormatting>
  <conditionalFormatting sqref="AF699:AG699">
    <cfRule type="iconSet" priority="36">
      <iconSet iconSet="3Symbols">
        <cfvo type="percent" val="0"/>
        <cfvo type="percent" val="33"/>
        <cfvo type="percent" val="67"/>
      </iconSet>
    </cfRule>
  </conditionalFormatting>
  <conditionalFormatting sqref="AF695:AG695">
    <cfRule type="iconSet" priority="35">
      <iconSet iconSet="3Symbols">
        <cfvo type="percent" val="0"/>
        <cfvo type="percent" val="33"/>
        <cfvo type="percent" val="67"/>
      </iconSet>
    </cfRule>
  </conditionalFormatting>
  <conditionalFormatting sqref="AF787">
    <cfRule type="iconSet" priority="34">
      <iconSet iconSet="3Symbols">
        <cfvo type="percent" val="0"/>
        <cfvo type="percent" val="33"/>
        <cfvo type="percent" val="67"/>
      </iconSet>
    </cfRule>
  </conditionalFormatting>
  <conditionalFormatting sqref="AF789">
    <cfRule type="iconSet" priority="33">
      <iconSet iconSet="3Symbols">
        <cfvo type="percent" val="0"/>
        <cfvo type="percent" val="33"/>
        <cfvo type="percent" val="67"/>
      </iconSet>
    </cfRule>
  </conditionalFormatting>
  <conditionalFormatting sqref="AF805 AG803">
    <cfRule type="iconSet" priority="32">
      <iconSet iconSet="3Symbols">
        <cfvo type="percent" val="0"/>
        <cfvo type="percent" val="33"/>
        <cfvo type="percent" val="67"/>
      </iconSet>
    </cfRule>
  </conditionalFormatting>
  <conditionalFormatting sqref="AF727">
    <cfRule type="iconSet" priority="31">
      <iconSet iconSet="3Symbols">
        <cfvo type="percent" val="0"/>
        <cfvo type="percent" val="33"/>
        <cfvo type="percent" val="67"/>
      </iconSet>
    </cfRule>
  </conditionalFormatting>
  <conditionalFormatting sqref="AF683:AG683">
    <cfRule type="iconSet" priority="30">
      <iconSet iconSet="3Symbols">
        <cfvo type="percent" val="0"/>
        <cfvo type="percent" val="33"/>
        <cfvo type="percent" val="67"/>
      </iconSet>
    </cfRule>
  </conditionalFormatting>
  <conditionalFormatting sqref="AF729">
    <cfRule type="iconSet" priority="29">
      <iconSet iconSet="3Symbols">
        <cfvo type="percent" val="0"/>
        <cfvo type="percent" val="33"/>
        <cfvo type="percent" val="67"/>
      </iconSet>
    </cfRule>
  </conditionalFormatting>
  <conditionalFormatting sqref="AF649">
    <cfRule type="iconSet" priority="28">
      <iconSet iconSet="3Symbols">
        <cfvo type="percent" val="0"/>
        <cfvo type="percent" val="33"/>
        <cfvo type="percent" val="67"/>
      </iconSet>
    </cfRule>
  </conditionalFormatting>
  <conditionalFormatting sqref="AF655">
    <cfRule type="iconSet" priority="27">
      <iconSet iconSet="3Symbols">
        <cfvo type="percent" val="0"/>
        <cfvo type="percent" val="33"/>
        <cfvo type="percent" val="67"/>
      </iconSet>
    </cfRule>
  </conditionalFormatting>
  <conditionalFormatting sqref="AC189">
    <cfRule type="colorScale" priority="24">
      <colorScale>
        <cfvo type="percent" val="45"/>
        <cfvo type="percent" val="85"/>
        <cfvo type="percent" val="100"/>
        <color rgb="FFF8696B"/>
        <color rgb="FFFFEB84"/>
        <color rgb="FF63BE7B"/>
      </colorScale>
    </cfRule>
    <cfRule type="colorScale" priority="25">
      <colorScale>
        <cfvo type="num" val="45"/>
        <cfvo type="num" val="85"/>
        <cfvo type="num" val="100"/>
        <color rgb="FFF8696B"/>
        <color rgb="FFFFEB84"/>
        <color rgb="FF63BE7B"/>
      </colorScale>
    </cfRule>
    <cfRule type="colorScale" priority="26">
      <colorScale>
        <cfvo type="num" val="0"/>
        <cfvo type="num" val="0"/>
        <cfvo type="num" val="85"/>
        <color rgb="FFF8696B"/>
        <color rgb="FFFFEB84"/>
        <color rgb="FF63BE7B"/>
      </colorScale>
    </cfRule>
  </conditionalFormatting>
  <conditionalFormatting sqref="AF213 AF189:AH189">
    <cfRule type="iconSet" priority="22">
      <iconSet iconSet="3Symbols">
        <cfvo type="percent" val="0"/>
        <cfvo type="percent" val="33"/>
        <cfvo type="percent" val="67"/>
      </iconSet>
    </cfRule>
  </conditionalFormatting>
  <conditionalFormatting sqref="AF237 AF235">
    <cfRule type="iconSet" priority="21">
      <iconSet iconSet="3Symbols">
        <cfvo type="percent" val="0"/>
        <cfvo type="percent" val="33"/>
        <cfvo type="percent" val="67"/>
      </iconSet>
    </cfRule>
  </conditionalFormatting>
  <conditionalFormatting sqref="AF197">
    <cfRule type="iconSet" priority="20">
      <iconSet iconSet="3Symbols">
        <cfvo type="percent" val="0"/>
        <cfvo type="percent" val="33"/>
        <cfvo type="percent" val="67"/>
      </iconSet>
    </cfRule>
  </conditionalFormatting>
  <conditionalFormatting sqref="AF277">
    <cfRule type="iconSet" priority="19">
      <iconSet iconSet="3Symbols">
        <cfvo type="percent" val="0"/>
        <cfvo type="percent" val="33"/>
        <cfvo type="percent" val="67"/>
      </iconSet>
    </cfRule>
  </conditionalFormatting>
  <conditionalFormatting sqref="AF301">
    <cfRule type="iconSet" priority="23">
      <iconSet iconSet="3Symbols">
        <cfvo type="percent" val="0"/>
        <cfvo type="percent" val="33"/>
        <cfvo type="percent" val="67"/>
      </iconSet>
    </cfRule>
  </conditionalFormatting>
  <conditionalFormatting sqref="AF209:AF211">
    <cfRule type="iconSet" priority="18">
      <iconSet iconSet="3Symbols">
        <cfvo type="percent" val="0"/>
        <cfvo type="percent" val="33"/>
        <cfvo type="percent" val="67"/>
      </iconSet>
    </cfRule>
  </conditionalFormatting>
  <conditionalFormatting sqref="AG209:AG211">
    <cfRule type="iconSet" priority="17">
      <iconSet iconSet="3Symbols">
        <cfvo type="percent" val="0"/>
        <cfvo type="percent" val="33"/>
        <cfvo type="percent" val="67"/>
      </iconSet>
    </cfRule>
  </conditionalFormatting>
  <conditionalFormatting sqref="AG213">
    <cfRule type="iconSet" priority="16">
      <iconSet iconSet="3Symbols">
        <cfvo type="percent" val="0"/>
        <cfvo type="percent" val="33"/>
        <cfvo type="percent" val="67"/>
      </iconSet>
    </cfRule>
  </conditionalFormatting>
  <conditionalFormatting sqref="AF223">
    <cfRule type="iconSet" priority="15">
      <iconSet iconSet="3Symbols">
        <cfvo type="percent" val="0"/>
        <cfvo type="percent" val="33"/>
        <cfvo type="percent" val="67"/>
      </iconSet>
    </cfRule>
  </conditionalFormatting>
  <conditionalFormatting sqref="AG223">
    <cfRule type="iconSet" priority="14">
      <iconSet iconSet="3Symbols">
        <cfvo type="percent" val="0"/>
        <cfvo type="percent" val="33"/>
        <cfvo type="percent" val="67"/>
      </iconSet>
    </cfRule>
  </conditionalFormatting>
  <conditionalFormatting sqref="AG235">
    <cfRule type="iconSet" priority="13">
      <iconSet iconSet="3Symbols">
        <cfvo type="percent" val="0"/>
        <cfvo type="percent" val="33"/>
        <cfvo type="percent" val="67"/>
      </iconSet>
    </cfRule>
  </conditionalFormatting>
  <conditionalFormatting sqref="AF239">
    <cfRule type="iconSet" priority="12">
      <iconSet iconSet="3Symbols">
        <cfvo type="percent" val="0"/>
        <cfvo type="percent" val="33"/>
        <cfvo type="percent" val="67"/>
      </iconSet>
    </cfRule>
  </conditionalFormatting>
  <conditionalFormatting sqref="AF243">
    <cfRule type="iconSet" priority="11">
      <iconSet iconSet="3Symbols">
        <cfvo type="percent" val="0"/>
        <cfvo type="percent" val="33"/>
        <cfvo type="percent" val="67"/>
      </iconSet>
    </cfRule>
  </conditionalFormatting>
  <conditionalFormatting sqref="AG243">
    <cfRule type="iconSet" priority="10">
      <iconSet iconSet="3Symbols">
        <cfvo type="percent" val="0"/>
        <cfvo type="percent" val="33"/>
        <cfvo type="percent" val="67"/>
      </iconSet>
    </cfRule>
  </conditionalFormatting>
  <conditionalFormatting sqref="AF263">
    <cfRule type="iconSet" priority="9">
      <iconSet iconSet="3Symbols">
        <cfvo type="percent" val="0"/>
        <cfvo type="percent" val="33"/>
        <cfvo type="percent" val="67"/>
      </iconSet>
    </cfRule>
  </conditionalFormatting>
  <conditionalFormatting sqref="AF267">
    <cfRule type="iconSet" priority="8">
      <iconSet iconSet="3Symbols">
        <cfvo type="percent" val="0"/>
        <cfvo type="percent" val="33"/>
        <cfvo type="percent" val="67"/>
      </iconSet>
    </cfRule>
  </conditionalFormatting>
  <conditionalFormatting sqref="AG267">
    <cfRule type="iconSet" priority="7">
      <iconSet iconSet="3Symbols">
        <cfvo type="percent" val="0"/>
        <cfvo type="percent" val="33"/>
        <cfvo type="percent" val="67"/>
      </iconSet>
    </cfRule>
  </conditionalFormatting>
  <conditionalFormatting sqref="AF293">
    <cfRule type="iconSet" priority="6">
      <iconSet iconSet="3Symbols">
        <cfvo type="percent" val="0"/>
        <cfvo type="percent" val="33"/>
        <cfvo type="percent" val="67"/>
      </iconSet>
    </cfRule>
  </conditionalFormatting>
  <conditionalFormatting sqref="AG293">
    <cfRule type="iconSet" priority="5">
      <iconSet iconSet="3Symbols">
        <cfvo type="percent" val="0"/>
        <cfvo type="percent" val="33"/>
        <cfvo type="percent" val="67"/>
      </iconSet>
    </cfRule>
  </conditionalFormatting>
  <conditionalFormatting sqref="AF303">
    <cfRule type="iconSet" priority="4">
      <iconSet iconSet="3Symbols">
        <cfvo type="percent" val="0"/>
        <cfvo type="percent" val="33"/>
        <cfvo type="percent" val="67"/>
      </iconSet>
    </cfRule>
  </conditionalFormatting>
  <conditionalFormatting sqref="AG303">
    <cfRule type="iconSet" priority="3">
      <iconSet iconSet="3Symbols">
        <cfvo type="percent" val="0"/>
        <cfvo type="percent" val="33"/>
        <cfvo type="percent" val="67"/>
      </iconSet>
    </cfRule>
  </conditionalFormatting>
  <conditionalFormatting sqref="AE3">
    <cfRule type="iconSet" priority="2">
      <iconSet iconSet="3Symbols">
        <cfvo type="percent" val="0"/>
        <cfvo type="percent" val="33"/>
        <cfvo type="percent" val="67"/>
      </iconSet>
    </cfRule>
  </conditionalFormatting>
  <conditionalFormatting sqref="AE5 AE7 AE9 AE11 AE13 AE15 AE17 AE19 AE21 AE23 AE25 AE27 AE29 AE31 AE33 AE35 AE37 AE39 AE41 AE43 AE45 AE47 AE49 AE51 AE53 AE55 AE57 AE59 AE61 AE63 AE65 AE67 AE69 AE71 AE73 AE75 AE77 AE79 AE81 AE83 AE85 AE87 AE89 AE91 AE93 AE95 AE97 AE99 AE101 AE103 AE105 AE107 AE109 AE111 AE113 AE115 AE117 AE119 AE121 AE123 AE125 AE127 AE129 AE131 AE133 AE135 AE137 AE139 AE141 AE143 AE145 AE147 AE149 AE151 AE153 AE155 AE157 AE159 AE161 AE163 AE165 AE167 AE169 AE171 AE173 AE175 AE177 AE179 AE181 AE183 AE185 AE187 AE189 AE191 AE193 AE195 AE197 AE199 AE201 AE203 AE205 AE207 AE209 AE211 AE213 AE215 AE217 AE219 AE221 AE223 AE225 AE227 AE229 AE231 AE233 AE235 AE237 AE239 AE241 AE243 AE245 AE247 AE249 AE251 AE253 AE255 AE257 AE259 AE261 AE263 AE265 AE267 AE269 AE271 AE273 AE275 AE277 AE279 AE281 AE283 AE285 AE287 AE289 AE291 AE293 AE295 AE297 AE299 AE301 AE303 AE305 AE307 AE309 AE311 AE313 AE315 AE317 AE319 AE321 AE323 AE325 AE327 AE329 AE331 AE333 AE335 AE337 AE339 AE341 AE343 AE345 AE347 AE349 AE351 AE353 AE355 AE357 AE359 AE361 AE363 AE365 AE367 AE369 AE371 AE373 AE375 AE377 AE379 AE381 AE383 AE385 AE387 AE389 AE391 AE393 AE395 AE397 AE399 AE401 AE403 AE405 AE407 AE409 AE411 AE413 AE415 AE417 AE419 AE421 AE423 AE425 AE427 AE429 AE431 AE433 AE435 AE437 AE439 AE441 AE443 AE445 AE447 AE449 AE451 AE453 AE455 AE457 AE459 AE461 AE463 AE465 AE467 AE469 AE471 AE473 AE475 AE477 AE479 AE481 AE483 AE485 AE487 AE489 AE491 AE493 AE495 AE497 AE499 AE501 AE503 AE505 AE507 AE509 AE511 AE513 AE515 AE517 AE519 AE521 AE523 AE525 AE527 AE529 AE531 AE533 AE535 AE537 AE539 AE541 AE543 AE545 AE547 AE549 AE551 AE553 AE555 AE557 AE559 AE561 AE563 AE565 AE567 AE569 AE571 AE573 AE575 AE577 AE579 AE581 AE583 AE585 AE587 AE589 AE591 AE593 AE595 AE597 AE599 AE601 AE603 AE605 AE607 AE609 AE611 AE613 AE615 AE617 AE619 AE621 AE623 AE625 AE627 AE629 AE631 AE633 AE635 AE637 AE639 AE641 AE643 AE645 AE647 AE649 AE651 AE653 AE655 AE657 AE659 AE661 AE663 AE665 AE667 AE669 AE671 AE673 AE675 AE677 AE679 AE681 AE683 AE685 AE687 AE689 AE691 AE693 AE695 AE697 AE699 AE701 AE703 AE705 AE707 AE709 AE711 AE713 AE715 AE717 AE719 AE721 AE723 AE725 AE727 AE729 AE731 AE733 AE735 AE737 AE739 AE741 AE743 AE745 AE747 AE749 AE751 AE753 AE755 AE757 AE759 AE761 AE763 AE765 AE767 AE769 AE771 AE773 AE775 AE777 AE779 AE781 AE783 AE785 AE787 AE789 AE791 AE793 AE795 AE797 AE799 AE801 AE803 AE805 AE807 AE809 AE811">
    <cfRule type="iconSet" priority="1">
      <iconSet iconSet="3Symbols">
        <cfvo type="percent" val="0"/>
        <cfvo type="percent" val="33"/>
        <cfvo type="percent" val="67"/>
      </iconSet>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B66FA79A4C75C4C8ADCA29BA28DAD83" ma:contentTypeVersion="1" ma:contentTypeDescription="Crear nuevo documento." ma:contentTypeScope="" ma:versionID="32338776ca1ae829334985c7a9458fc0">
  <xsd:schema xmlns:xsd="http://www.w3.org/2001/XMLSchema" xmlns:xs="http://www.w3.org/2001/XMLSchema" xmlns:p="http://schemas.microsoft.com/office/2006/metadata/properties" xmlns:ns2="f0c61b97-4c09-473c-9988-87dcc3f27085" targetNamespace="http://schemas.microsoft.com/office/2006/metadata/properties" ma:root="true" ma:fieldsID="3ccc4cdd98b4f51488bb752a87dfcfb1" ns2:_="">
    <xsd:import namespace="f0c61b97-4c09-473c-9988-87dcc3f27085"/>
    <xsd:element name="properties">
      <xsd:complexType>
        <xsd:sequence>
          <xsd:element name="documentManagement">
            <xsd:complexType>
              <xsd:all>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c61b97-4c09-473c-9988-87dcc3f27085" elementFormDefault="qualified">
    <xsd:import namespace="http://schemas.microsoft.com/office/2006/documentManagement/types"/>
    <xsd:import namespace="http://schemas.microsoft.com/office/infopath/2007/PartnerControls"/>
    <xsd:element name="Formato" ma:index="8"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ato xmlns="f0c61b97-4c09-473c-9988-87dcc3f27085">/Style%20Library/Images/xls.svg</Formato>
  </documentManagement>
</p:properties>
</file>

<file path=customXml/itemProps1.xml><?xml version="1.0" encoding="utf-8"?>
<ds:datastoreItem xmlns:ds="http://schemas.openxmlformats.org/officeDocument/2006/customXml" ds:itemID="{64E36503-93ED-4768-BC1D-33B8BDFE331C}"/>
</file>

<file path=customXml/itemProps2.xml><?xml version="1.0" encoding="utf-8"?>
<ds:datastoreItem xmlns:ds="http://schemas.openxmlformats.org/officeDocument/2006/customXml" ds:itemID="{D1074E52-DC1A-44DA-9770-409AAF4F39F6}">
  <ds:schemaRefs>
    <ds:schemaRef ds:uri="http://schemas.microsoft.com/sharepoint/v3/contenttype/forms"/>
  </ds:schemaRefs>
</ds:datastoreItem>
</file>

<file path=customXml/itemProps3.xml><?xml version="1.0" encoding="utf-8"?>
<ds:datastoreItem xmlns:ds="http://schemas.openxmlformats.org/officeDocument/2006/customXml" ds:itemID="{CFA78F88-82DF-4A91-85BE-73508823789D}">
  <ds:schemaRefs>
    <ds:schemaRef ds:uri="http://schemas.microsoft.com/office/2006/documentManagement/types"/>
    <ds:schemaRef ds:uri="http://schemas.microsoft.com/office/2006/metadata/properties"/>
    <ds:schemaRef ds:uri="http://purl.org/dc/elements/1.1/"/>
    <ds:schemaRef ds:uri="77b8a327-37ca-42ac-ad81-5c6be4b24b4a"/>
    <ds:schemaRef ds:uri="http://purl.org/dc/terms/"/>
    <ds:schemaRef ds:uri="http://schemas.microsoft.com/office/infopath/2007/PartnerControls"/>
    <ds:schemaRef ds:uri="70400e9b-791c-404f-bc85-63ebd8cab88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 IV TRIM 2022 </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Plan de Acción IV Trimestre de 2022</dc:title>
  <dc:subject/>
  <dc:creator>NARDA VERONICA VELANDIA CELY</dc:creator>
  <cp:keywords/>
  <dc:description/>
  <cp:lastModifiedBy>ALVARO</cp:lastModifiedBy>
  <cp:revision/>
  <dcterms:created xsi:type="dcterms:W3CDTF">2022-12-01T21:37:04Z</dcterms:created>
  <dcterms:modified xsi:type="dcterms:W3CDTF">2023-02-21T01:31:16Z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0x010100CB66FA79A4C75C4C8ADCA29BA28DAD83</vt:lpwstr>
  </property>
  <property fmtid="{D5CDD505-2E9C-101B-9397-08002B2CF9AE}" pid="3" name="MediaServiceImageTags">
    <vt:lpwstr/>
  </property>
</Properties>
</file>